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mc:AlternateContent xmlns:mc="http://schemas.openxmlformats.org/markup-compatibility/2006">
    <mc:Choice Requires="x15">
      <x15ac:absPath xmlns:x15ac="http://schemas.microsoft.com/office/spreadsheetml/2010/11/ac" url="D:\USUARIOS\Andrés\Desktop\MIGRACIÓN\INFORMES DE EMPALME\2019\"/>
    </mc:Choice>
  </mc:AlternateContent>
  <xr:revisionPtr revIDLastSave="0" documentId="8_{EE1B27F0-B9E3-4536-9637-E43AD9798E13}" xr6:coauthVersionLast="45" xr6:coauthVersionMax="45" xr10:uidLastSave="{00000000-0000-0000-0000-000000000000}"/>
  <bookViews>
    <workbookView xWindow="-108" yWindow="-108" windowWidth="23256" windowHeight="12720" activeTab="3"/>
  </bookViews>
  <sheets>
    <sheet name="Instructivo-contacto" sheetId="4" r:id="rId1"/>
    <sheet name="Indicadores (AnimoLucro)" sheetId="8" r:id="rId2"/>
    <sheet name="Informe de Empalme (ÁnimoLucro)" sheetId="7" r:id="rId3"/>
    <sheet name="Hoja1" sheetId="9" r:id="rId4"/>
  </sheets>
  <definedNames>
    <definedName name="_xlnm.Print_Area" localSheetId="2">'Informe de Empalme (ÁnimoLucro)'!$A$1:$L$167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7" i="7" l="1"/>
  <c r="H73" i="7"/>
  <c r="G73" i="7"/>
  <c r="F73" i="7"/>
  <c r="F72" i="7"/>
  <c r="B8" i="9"/>
  <c r="G72" i="7"/>
  <c r="H72" i="7"/>
  <c r="A9" i="9"/>
  <c r="A8" i="9"/>
  <c r="H74" i="7"/>
  <c r="G74" i="7"/>
  <c r="G71" i="7"/>
  <c r="F74" i="7"/>
  <c r="H56" i="7"/>
  <c r="F59" i="7"/>
  <c r="H58" i="7"/>
  <c r="H54" i="7"/>
  <c r="G58" i="7"/>
  <c r="G64" i="7"/>
  <c r="H61" i="7"/>
  <c r="G61" i="7"/>
  <c r="H62" i="7"/>
  <c r="G62" i="7"/>
  <c r="H63" i="7"/>
  <c r="G63" i="7"/>
  <c r="G56" i="7"/>
  <c r="G54" i="7"/>
  <c r="C59" i="7"/>
  <c r="D59" i="7"/>
  <c r="E59" i="7"/>
  <c r="B59" i="7"/>
  <c r="P7" i="8"/>
  <c r="F115" i="7"/>
  <c r="P8" i="8"/>
  <c r="O8" i="8"/>
  <c r="P10" i="8"/>
  <c r="K6" i="8"/>
  <c r="O10" i="8"/>
  <c r="N10" i="8"/>
  <c r="O7" i="8"/>
  <c r="N8" i="8"/>
  <c r="N7" i="8"/>
  <c r="M6" i="8"/>
  <c r="L6" i="8"/>
  <c r="J104" i="7"/>
  <c r="E71" i="7"/>
  <c r="D71" i="7"/>
  <c r="C71" i="7"/>
  <c r="B71" i="7"/>
  <c r="F54" i="7"/>
  <c r="E54" i="7"/>
  <c r="D54" i="7"/>
  <c r="C54" i="7"/>
  <c r="B54" i="7"/>
  <c r="B53" i="7"/>
  <c r="F53" i="7"/>
  <c r="H71" i="7"/>
  <c r="D53" i="7"/>
  <c r="E53" i="7"/>
  <c r="C53" i="7"/>
  <c r="H59" i="7"/>
  <c r="H53" i="7"/>
  <c r="G59" i="7"/>
  <c r="G53" i="7"/>
  <c r="F71" i="7"/>
</calcChain>
</file>

<file path=xl/comments1.xml><?xml version="1.0" encoding="utf-8"?>
<comments xmlns="http://schemas.openxmlformats.org/spreadsheetml/2006/main">
  <authors>
    <author>Javier Esteban Martinez Cañon</author>
  </authors>
  <commentList>
    <comment ref="Q3" authorId="0" shapeId="0">
      <text>
        <r>
          <rPr>
            <b/>
            <sz val="9"/>
            <color indexed="81"/>
            <rFont val="Tahoma"/>
            <family val="2"/>
          </rPr>
          <t>Javier Esteban Martinez Cañon:</t>
        </r>
        <r>
          <rPr>
            <sz val="9"/>
            <color indexed="81"/>
            <rFont val="Tahoma"/>
            <family val="2"/>
          </rPr>
          <t xml:space="preserve">
Proyectado</t>
        </r>
      </text>
    </comment>
  </commentList>
</comments>
</file>

<file path=xl/comments2.xml><?xml version="1.0" encoding="utf-8"?>
<comments xmlns="http://schemas.openxmlformats.org/spreadsheetml/2006/main">
  <authors>
    <author>Carol Dahiana Torres Ospina</author>
  </authors>
  <commentList>
    <comment ref="A4" authorId="0" shapeId="0">
      <text>
        <r>
          <rPr>
            <sz val="11"/>
            <color indexed="8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color indexed="81"/>
            <rFont val="Tahoma"/>
            <family val="2"/>
          </rPr>
          <t xml:space="preserve">
</t>
        </r>
        <r>
          <rPr>
            <sz val="9"/>
            <color indexed="81"/>
            <rFont val="Tahoma"/>
            <family val="2"/>
          </rPr>
          <t xml:space="preserve">
</t>
        </r>
      </text>
    </comment>
    <comment ref="A13" authorId="0" shapeId="0">
      <text>
        <r>
          <rPr>
            <sz val="11"/>
            <color indexed="8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color indexed="81"/>
            <rFont val="Tahoma"/>
            <family val="2"/>
          </rPr>
          <t xml:space="preserve">
</t>
        </r>
      </text>
    </comment>
    <comment ref="A22" authorId="0" shapeId="0">
      <text>
        <r>
          <rPr>
            <sz val="11"/>
            <color indexed="8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color indexed="81"/>
            <rFont val="Tahoma"/>
            <family val="2"/>
          </rPr>
          <t xml:space="preserve">
</t>
        </r>
      </text>
    </comment>
    <comment ref="A34" authorId="0" shapeId="0">
      <text>
        <r>
          <rPr>
            <sz val="10"/>
            <color indexed="81"/>
            <rFont val="Tahoma"/>
            <family val="2"/>
          </rPr>
          <t>El objetivo es presentar el monto consolidado a 2019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 Es importante registrar los aspectos relevantes sobre las sentencias y conciliaciones y sus fuentes de financiamiento.</t>
        </r>
      </text>
    </comment>
    <comment ref="A50" authorId="0" shapeId="0">
      <text>
        <r>
          <rPr>
            <sz val="11"/>
            <color indexed="8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77" authorId="0" shapeId="0">
      <text>
        <r>
          <rPr>
            <sz val="9"/>
            <color indexed="81"/>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color indexed="81"/>
            <rFont val="Tahoma"/>
            <family val="2"/>
          </rPr>
          <t xml:space="preserve">
</t>
        </r>
      </text>
    </comment>
    <comment ref="A88" authorId="0" shapeId="0">
      <text>
        <r>
          <rPr>
            <sz val="9"/>
            <color indexed="81"/>
            <rFont val="Tahoma"/>
            <family val="2"/>
          </rPr>
          <t>Para efectos de ejercicio del empalme se considera pertinente presentar el balance general de la presente vigencia, con corte al 31 de octubre, para tener una visión clara de la gestión de la actual administración.</t>
        </r>
        <r>
          <rPr>
            <b/>
            <sz val="9"/>
            <color indexed="81"/>
            <rFont val="Tahoma"/>
            <family val="2"/>
          </rPr>
          <t xml:space="preserve">
</t>
        </r>
      </text>
    </comment>
    <comment ref="A110" authorId="0" shapeId="0">
      <text>
        <r>
          <rPr>
            <sz val="9"/>
            <color indexed="81"/>
            <rFont val="Tahoma"/>
            <family val="2"/>
          </rPr>
          <t xml:space="preserve">Para efectos de ejercicio del empalme se considera pertinente presentar el Estado de la actividad económica, financiera, social y ambiental de la presente vigencia, para tener una visión clara de la gestión de la actual administración.Para tener una mayor comprensión de este informe es importante presentar las notas a los estados financieros.
</t>
        </r>
      </text>
    </comment>
    <comment ref="A120" authorId="0" shapeId="0">
      <text>
        <r>
          <rPr>
            <sz val="10"/>
            <color indexed="81"/>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color indexed="81"/>
            <rFont val="Tahoma"/>
            <family val="2"/>
          </rPr>
          <t xml:space="preserve">
</t>
        </r>
      </text>
    </comment>
    <comment ref="A132" authorId="0" shapeId="0">
      <text>
        <r>
          <rPr>
            <sz val="10"/>
            <color indexed="81"/>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color indexed="81"/>
            <rFont val="Tahoma"/>
            <family val="2"/>
          </rPr>
          <t xml:space="preserve">
</t>
        </r>
      </text>
    </comment>
    <comment ref="A144" authorId="0" shapeId="0">
      <text>
        <r>
          <rPr>
            <sz val="11"/>
            <color indexed="8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53" authorId="0" shapeId="0">
      <text>
        <r>
          <rPr>
            <sz val="11"/>
            <color indexed="8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color indexed="81"/>
            <rFont val="Tahoma"/>
            <family val="2"/>
          </rPr>
          <t xml:space="preserve">
</t>
        </r>
      </text>
    </comment>
  </commentList>
</comments>
</file>

<file path=xl/sharedStrings.xml><?xml version="1.0" encoding="utf-8"?>
<sst xmlns="http://schemas.openxmlformats.org/spreadsheetml/2006/main" count="288" uniqueCount="191">
  <si>
    <t>Concepto/Vigencia</t>
  </si>
  <si>
    <t>Fuente: FUT y ejecución presupuestal 2015.</t>
  </si>
  <si>
    <t>1. Ingresos totales</t>
  </si>
  <si>
    <t>Concepto</t>
  </si>
  <si>
    <t>1. Gastos totales</t>
  </si>
  <si>
    <t>1.1. Funcionamiento</t>
  </si>
  <si>
    <t>1.3. Inversión</t>
  </si>
  <si>
    <t>1.2. Inversión</t>
  </si>
  <si>
    <t>1. Total</t>
  </si>
  <si>
    <t>Fuente: FUT y ejecución presupuestal de 2015.</t>
  </si>
  <si>
    <t>Monto total de sentencias y conciliaciones a la fecha</t>
  </si>
  <si>
    <t>1. Sentencias y conciliaciones</t>
  </si>
  <si>
    <t>1.1. Sentencias</t>
  </si>
  <si>
    <t>1.2. Conciliaciones</t>
  </si>
  <si>
    <t>1. Pasivos exigibles y contingencias</t>
  </si>
  <si>
    <t>Recursos disponibles en el Fondo de contingencia</t>
  </si>
  <si>
    <t>1. Pasivos Pensional</t>
  </si>
  <si>
    <t>Término de duración del programa o acuerdo en años</t>
  </si>
  <si>
    <t>¿Se está dando cumplimiento a los compromisos adquiridos?</t>
  </si>
  <si>
    <t>Si</t>
  </si>
  <si>
    <t>No</t>
  </si>
  <si>
    <t>Activo</t>
  </si>
  <si>
    <t>Pasivo</t>
  </si>
  <si>
    <t>Patrimonio</t>
  </si>
  <si>
    <t>Vigencia (Corte a 31 de diciembre)</t>
  </si>
  <si>
    <t>Valor</t>
  </si>
  <si>
    <t>Ingresos</t>
  </si>
  <si>
    <t>Gastos y costos</t>
  </si>
  <si>
    <t>Resultado</t>
  </si>
  <si>
    <t>1.1. Ingresos corrientes</t>
  </si>
  <si>
    <t>1.1.1. Tributarios</t>
  </si>
  <si>
    <t>1.1.2. No tributarios</t>
  </si>
  <si>
    <t>1.1.3. SGP</t>
  </si>
  <si>
    <t>1. ANTECEDENTES</t>
  </si>
  <si>
    <t>2. DIAGNOSTICO FINANCIERO</t>
  </si>
  <si>
    <t>1.1.  Capital</t>
  </si>
  <si>
    <t>1.2.  Pasivos exigibles</t>
  </si>
  <si>
    <t>1.3.  Contingencias</t>
  </si>
  <si>
    <t>Ultimo año Vigencia del Acuerdo o programa</t>
  </si>
  <si>
    <t>1.2. Ingresos de Capital</t>
  </si>
  <si>
    <t>Cofinanciación</t>
  </si>
  <si>
    <t>Rendimientos financieros</t>
  </si>
  <si>
    <t>Superavit fiscal</t>
  </si>
  <si>
    <t>Utiliza recursos del SGP para financiar el acuerdo SI/NO</t>
  </si>
  <si>
    <t xml:space="preserve"> Aplica</t>
  </si>
  <si>
    <t>NO</t>
  </si>
  <si>
    <t>Cumplió con la provisión del 125% de ahorro pensional?</t>
  </si>
  <si>
    <t>SI</t>
  </si>
  <si>
    <t>Fuente de revisión: MFMP, ejecución presupuestal 2015 y actas del Comité de Seguimiento y Evaluación</t>
  </si>
  <si>
    <t>Fuente de revisión: MFMP, informes contables entidad territorial.</t>
  </si>
  <si>
    <t>1.       Programa de Saneamiento Fiscal y Financiero</t>
  </si>
  <si>
    <t>2.       Acuerdo de Reestructuración de Pasivos</t>
  </si>
  <si>
    <t xml:space="preserve"> INSTRUCTIVO PARA SISTEMA FINANCIERO</t>
  </si>
  <si>
    <t>a. Programa de Saneamiento Fiscal y Financiero - Ley 617 de 2000 / Acuerdos de Reestructuración de Pasivos - Ley 550 de 1999</t>
  </si>
  <si>
    <t xml:space="preserve">Monto  Total Inicial obligaciones / acreencias </t>
  </si>
  <si>
    <t xml:space="preserve">Otros ingresos </t>
  </si>
  <si>
    <t>Crédito</t>
  </si>
  <si>
    <t>1.2. Servicio de la Deuda</t>
  </si>
  <si>
    <t>Fuente: Contabilidad y Contaduría General de la Nación</t>
  </si>
  <si>
    <t>Gastos y Costos</t>
  </si>
  <si>
    <t>Recaudo efectivo (Miles de pesos)</t>
  </si>
  <si>
    <t>Momento presupuestal compromisos (Miles de pesos)</t>
  </si>
  <si>
    <t>Miles de pesos</t>
  </si>
  <si>
    <t xml:space="preserve">Valor </t>
  </si>
  <si>
    <t xml:space="preserve">Superavit o Deficit </t>
  </si>
  <si>
    <t>Ingresos Totales - Gastos Totales</t>
  </si>
  <si>
    <t xml:space="preserve">
Respaldo de la deuda
</t>
  </si>
  <si>
    <t>(Saldo de la deuda total/ Ingresos totales)*100</t>
  </si>
  <si>
    <t>Permite medir la capacidad de la entidad territorial para respaldar su endeudamiento con los ingresos que recibe.</t>
  </si>
  <si>
    <t>Formula del Indicador</t>
  </si>
  <si>
    <t>% provisionado a la fecha</t>
  </si>
  <si>
    <t>1.2.  Intereses y gastos operativos</t>
  </si>
  <si>
    <t>(Gastos de funcionamiento/Ingresos tributarios) *100</t>
  </si>
  <si>
    <t>(SGP / Ingresos Corrientes) *100</t>
  </si>
  <si>
    <t>Dependencia de los recursos del SGP</t>
  </si>
  <si>
    <t>Pasivo pensional</t>
  </si>
  <si>
    <t>(Monto total del pasivo pensional - Recursos ahorrados en el Fonpet) / Ingresos totales ) *100</t>
  </si>
  <si>
    <t>Permite establecer una medición de la magnitud del pasivo pensional respecto a los ingresos totales para conocer la magnitud del pasivo</t>
  </si>
  <si>
    <t xml:space="preserve">La presencia de un superávit indica que la entidad territorial puede financiar efectivamente los niveles de inversión que decidió realizar. Si el superávit es alto, puede, en algunos casos indicar baja capacidad de ejecución y gestión en la vigencia que se está analizando o que se presentó la entrada de considerables ingresos no previstos.
Un déficit significa que la entidad territorial no alcanza a cubrir con sus recursos los pagos de inversión (o) funcionamiento si se presenta un déficit corriente), por lo que tiene que recurrir a recursos del crédito para poder cumplir con los compromisos adquiridos. Un déficit alto puede llevar a un endeudamiento excesivo en perjuicio de la estabilidad y solidez financiera de la entidad territorial. </t>
  </si>
  <si>
    <t>Indicador</t>
  </si>
  <si>
    <t>Explicación</t>
  </si>
  <si>
    <t>Establece la importancia de los recursos del Sistema General de Paticipaciones sobre los ingresos corrientes de la entidad territorial</t>
  </si>
  <si>
    <t>CANAL DE CONTACTO:</t>
  </si>
  <si>
    <t>Javier Esteban Martínez</t>
  </si>
  <si>
    <t>jemartinez@alcaldiabogota.gov.co</t>
  </si>
  <si>
    <t>Monto total  de los pasivos exigibles y contingencias proyectados a 31 de diciembre de 2019</t>
  </si>
  <si>
    <t>Recursos ahorrados en el Fonpet (Miles de pesos)</t>
  </si>
  <si>
    <t>2019 Apropiado</t>
  </si>
  <si>
    <t>2020 Estimado</t>
  </si>
  <si>
    <t>Fuente: Ejecución presupuestal 2019 y MFMP</t>
  </si>
  <si>
    <t>2019 
Presupuesto definitivo</t>
  </si>
  <si>
    <t>Fuente: FUT y ejecución presupuestal 2019.</t>
  </si>
  <si>
    <t>Compromisos 2019</t>
  </si>
  <si>
    <t>Proyectado a diciembre 31 de 2019</t>
  </si>
  <si>
    <t>1. Saldo del patrimonio</t>
  </si>
  <si>
    <t>2. Variaciones patrimoniales</t>
  </si>
  <si>
    <t>3. Detalle de las variaciones patrimoniales</t>
  </si>
  <si>
    <t>3.1. Incrementos</t>
  </si>
  <si>
    <t>3.2. Disminuciones</t>
  </si>
  <si>
    <t>3.3. Partidas sin variación</t>
  </si>
  <si>
    <t>A diciembre 31 de 2018</t>
  </si>
  <si>
    <t>A julio 1 de 2019</t>
  </si>
  <si>
    <t>Reservas 2018</t>
  </si>
  <si>
    <t>Cuentas x pagar 2018</t>
  </si>
  <si>
    <t>Cuentas x pagar 
proyectado a diciembre 31 de 2019</t>
  </si>
  <si>
    <t>Ejecución de reservas proyectado a diciembre 31 de 2019</t>
  </si>
  <si>
    <t>2018 Apropiado</t>
  </si>
  <si>
    <t>2020
Pagos estimados para la vigencia</t>
  </si>
  <si>
    <t>2021
Pagos estimados para la vigencia</t>
  </si>
  <si>
    <t>2022
Pagos estimados para la vigencia</t>
  </si>
  <si>
    <t>2023
Pagos estimados para la vigencia</t>
  </si>
  <si>
    <t>Fuente: MFMP y ejecución presupuestal 2019.</t>
  </si>
  <si>
    <t>Asesor Secretaría General</t>
  </si>
  <si>
    <t>Saldo de obligaciones / acreencias a julio 1 de 2019</t>
  </si>
  <si>
    <t>Saldo de obligaciones / acreencias a septiembre 1 de 2019</t>
  </si>
  <si>
    <t>2012-2015</t>
  </si>
  <si>
    <t>a.  Ingresos del anterior cuatrienio y las cuatro últimas vigencias.</t>
  </si>
  <si>
    <t>c. Ejecución de gastos del anterior cuatrienio y las cuatro últimas vigencias.</t>
  </si>
  <si>
    <t xml:space="preserve">e. Balance General comparativo </t>
  </si>
  <si>
    <t>f.  Balance General 2019</t>
  </si>
  <si>
    <t xml:space="preserve">g. Estado de la actividad económica, financiera, social y ambiental comparativo </t>
  </si>
  <si>
    <t>h. Estado de la actividad económica, financiera, social y ambiental 2019</t>
  </si>
  <si>
    <t>i. Estado de cambios en el patrimonio 2019</t>
  </si>
  <si>
    <t xml:space="preserve">j. Reservas, cuentas por pagar </t>
  </si>
  <si>
    <t>k. Servicio de la Deuda.</t>
  </si>
  <si>
    <t>2019
(ene-jun)</t>
  </si>
  <si>
    <t>2019
(jul-sept)</t>
  </si>
  <si>
    <t>2019
(oct-dic)</t>
  </si>
  <si>
    <r>
      <t xml:space="preserve">Monto total de los pasivos pensionales </t>
    </r>
    <r>
      <rPr>
        <b/>
        <u/>
        <sz val="13"/>
        <color indexed="8"/>
        <rFont val="Calibri"/>
        <family val="2"/>
      </rPr>
      <t>proyectados</t>
    </r>
    <r>
      <rPr>
        <b/>
        <sz val="13"/>
        <color indexed="8"/>
        <rFont val="Calibri"/>
        <family val="2"/>
      </rPr>
      <t xml:space="preserve"> a diciembre 31 de 2019 (Miles de pesos)</t>
    </r>
  </si>
  <si>
    <r>
      <t>2019 
(</t>
    </r>
    <r>
      <rPr>
        <b/>
        <u/>
        <sz val="13"/>
        <color indexed="8"/>
        <rFont val="Calibri"/>
        <family val="2"/>
      </rPr>
      <t>proyectado</t>
    </r>
    <r>
      <rPr>
        <b/>
        <sz val="13"/>
        <color indexed="8"/>
        <rFont val="Calibri"/>
        <family val="2"/>
      </rPr>
      <t xml:space="preserve"> a diciembre 31)</t>
    </r>
  </si>
  <si>
    <t>A octubre 1 de 2019</t>
  </si>
  <si>
    <r>
      <t xml:space="preserve">2019 </t>
    </r>
    <r>
      <rPr>
        <b/>
        <u/>
        <sz val="13"/>
        <color indexed="8"/>
        <rFont val="Calibri"/>
        <family val="2"/>
      </rPr>
      <t>proyección</t>
    </r>
    <r>
      <rPr>
        <b/>
        <sz val="13"/>
        <color indexed="8"/>
        <rFont val="Calibri"/>
        <family val="2"/>
      </rPr>
      <t xml:space="preserve"> de ejecución
a diciembre 31</t>
    </r>
  </si>
  <si>
    <t xml:space="preserve">Mide la capacidad de la entidad territorial para cubrir el gasto de funcionamiento de la administración central con sus ingresos tributarios </t>
  </si>
  <si>
    <t xml:space="preserve">   SI / NO</t>
  </si>
  <si>
    <t>b. Pasivos exigibles y Contingencias – Fondo de contingencia</t>
  </si>
  <si>
    <t>c. Pasivos pensionales</t>
  </si>
  <si>
    <t>d. Saldo de la deuda a la fecha 31 de octubre de 2019:</t>
  </si>
  <si>
    <t xml:space="preserve">e. Pago de sentencias y conciliaciones </t>
  </si>
  <si>
    <t xml:space="preserve">Nota 2. La información que se consigne en estos formatos debe venir acompañada de los Estados Financieros </t>
  </si>
  <si>
    <t>anexos.</t>
  </si>
  <si>
    <t>ENTREGA</t>
  </si>
  <si>
    <t>N/A</t>
  </si>
  <si>
    <t>Fuente: EE.FF.</t>
  </si>
  <si>
    <t>Monto total  de los pasivos exigibles y contingencias a 31 de mayo de 2019</t>
  </si>
  <si>
    <t>Monto total de los pasivos pensionales a mayo 31 de 2019 (Miles de pesos)</t>
  </si>
  <si>
    <t>FONCEP</t>
  </si>
  <si>
    <t>FPPB</t>
  </si>
  <si>
    <t>Corte mayo 31 de 2019 - FONCEP</t>
  </si>
  <si>
    <t>Corte mayo 31 de 2019 - FPPB</t>
  </si>
  <si>
    <t>Impacto adopción Marco Normativo Res. 533/15</t>
  </si>
  <si>
    <t>Capacidad de autofinanciamiento del funcionamiento - Consolidado</t>
  </si>
  <si>
    <t>Capacidad de autofinanciamiento del funcionamiento - FONCEP</t>
  </si>
  <si>
    <t>Capacidad de autofinanciamiento del funcionamiento FPPB</t>
  </si>
  <si>
    <t>Pasivo pensional Dic/18 = $9.949.872.663</t>
  </si>
  <si>
    <t>Recursos P.A FONPET Dic/18= $4.187.917.352</t>
  </si>
  <si>
    <t>Total Ingresos Dic/18= $713.276.092</t>
  </si>
  <si>
    <t>Pasivo pensional May/19 =</t>
  </si>
  <si>
    <t xml:space="preserve">Recursos P.A FONPET May/19= </t>
  </si>
  <si>
    <t xml:space="preserve">Total Ingresos May/19= </t>
  </si>
  <si>
    <t>(*)  Del año 2015 al 2017 el pasivo pensional era el resultado de CÁLCULO ACTUARIAL DE PENSIONES ACTUALES  (-) PENSIONES ACTUALES POR AMORTIZAR (DB), no se reportaba el total del pasivo de acuerdo a la normativa vigente</t>
  </si>
  <si>
    <t>Monto total  de los pasivos exigibles y contingencias a 1 de Septiembre de 2019</t>
  </si>
  <si>
    <t>Monto total de los pasivos pensionales al 30 septiembre de 2019 (Miles de pesos)</t>
  </si>
  <si>
    <t>Corte septiembre 30 de 2019 - FONCEP</t>
  </si>
  <si>
    <t>Corte septiembre 30 de 2019 - FPPB</t>
  </si>
  <si>
    <t>Pasivo pensional Sep/19</t>
  </si>
  <si>
    <t>Recursos P.A FONPET Sep/19</t>
  </si>
  <si>
    <t>Total Ingresos Sep/19</t>
  </si>
  <si>
    <t>2019 
(a septiembre 30)</t>
  </si>
  <si>
    <t>Obligaciones 2019 
(corte 30 de septiembre)</t>
  </si>
  <si>
    <t>COMPROMI UE 01</t>
  </si>
  <si>
    <t>PPTO UE 01</t>
  </si>
  <si>
    <t>UE 02</t>
  </si>
  <si>
    <t>PPTO UE 02</t>
  </si>
  <si>
    <t>Ejecución de reservas 
aseptiembre 30 de 2019</t>
  </si>
  <si>
    <t>Cuentas x pagar 
a septiembre 30 de 2019</t>
  </si>
  <si>
    <t>2019 Ejecutado 
a 30 Septiembre</t>
  </si>
  <si>
    <t>RUBÉN GUILLERMO JUNCA MEJÍA</t>
  </si>
  <si>
    <t>DIRECTOR</t>
  </si>
  <si>
    <t>Nota: Se adjunta estados financieros de las unidades ejecutoras</t>
  </si>
  <si>
    <t xml:space="preserve">Nota: El estado de cambios en el patrimonio solo se genera al cierre de la vigencia
</t>
  </si>
  <si>
    <t xml:space="preserve">Nota: Corresponde a obligaciones posibles surgidas de procesos laborales, administrativos y otros litigios cuya probabilidad de ocurrencia es menor que la probabilidad de no ocurrencia, la información se obtiene de los procesos que cumplen dicho estado en el aplicativo SIPROJ </t>
  </si>
  <si>
    <t>Nota: El pasivo pensional esta constituido por pensiones de jubilación, mesadas pensionales no reclamadas, cuotas partes por pagar, cálculo actuarial de pensiones actuales, cálculo actuarial de cuotas partes y cálculo actuarial de bonos pensionales. La cobertura del pasivo esta constituida por el patrimonio autónomo de FONPET  por $4.657.381.890, patrimonio autónomo administrado por Fiduprevisora $2.650.950.551 y PPYE $13.134.594</t>
  </si>
  <si>
    <t xml:space="preserve">Nota: Corresponde al resultado de la actualización y reconocimiento de los litigios y demandas de carácter laboral, civil y administrativo en contra del FPPB, información que se actualiza en forma trimestral en el aplictivo SIPROJ </t>
  </si>
  <si>
    <t>Nota: Hasta el año 2017 los estados financieros de FONCEP y Fondo de Pensiones Públicas de Bogotá- FPPB se realizaban y se reportaban de forma consolidada. A partir del 1/Ene/18 los estados financieros de FONCEP y FPPB se realizan y reportan de forma individual.</t>
  </si>
  <si>
    <t>Nota: A la Contaduría General de la Nación se reportan los estados financieros a los cortes de marzo, junio, septiembre y diciembre de la vigencia</t>
  </si>
  <si>
    <t>Nota: Es importante registrar los aspectos relevantes sobre las reservas de 2014 y cuentas por pagar.</t>
  </si>
  <si>
    <r>
      <rPr>
        <b/>
        <u/>
        <sz val="12"/>
        <color indexed="8"/>
        <rFont val="Calibri"/>
        <family val="2"/>
      </rPr>
      <t xml:space="preserve">Proyectado </t>
    </r>
    <r>
      <rPr>
        <b/>
        <sz val="12"/>
        <color indexed="8"/>
        <rFont val="Calibri"/>
        <family val="2"/>
      </rPr>
      <t>a diciembre 31 de 2019</t>
    </r>
  </si>
  <si>
    <r>
      <rPr>
        <b/>
        <u/>
        <sz val="12"/>
        <color indexed="8"/>
        <rFont val="Calibri"/>
        <family val="2"/>
      </rPr>
      <t>Proyectado</t>
    </r>
    <r>
      <rPr>
        <b/>
        <sz val="12"/>
        <color indexed="8"/>
        <rFont val="Calibri"/>
        <family val="2"/>
      </rPr>
      <t xml:space="preserve"> a diciembre 31 de 2019</t>
    </r>
  </si>
  <si>
    <r>
      <t xml:space="preserve">Obligaciones 2019 
</t>
    </r>
    <r>
      <rPr>
        <sz val="13"/>
        <color indexed="8"/>
        <rFont val="Calibri"/>
        <family val="2"/>
      </rPr>
      <t>(</t>
    </r>
    <r>
      <rPr>
        <u/>
        <sz val="13"/>
        <color indexed="8"/>
        <rFont val="Calibri"/>
        <family val="2"/>
      </rPr>
      <t>proyectado</t>
    </r>
    <r>
      <rPr>
        <sz val="13"/>
        <color indexed="8"/>
        <rFont val="Calibri"/>
        <family val="2"/>
      </rPr>
      <t xml:space="preserve"> a 31 de diciembre)</t>
    </r>
  </si>
  <si>
    <t>-</t>
  </si>
  <si>
    <t>Vbno SFA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</si>
</sst>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quot;$&quot;\ * #,##0.00_);_(&quot;$&quot;\ * \(#,##0.00\);_(&quot;$&quot;\ * &quot;-&quot;??_);_(@_)"/>
    <numFmt numFmtId="177" formatCode="_(* #,##0.00_);_(* \(#,##0.00\);_(* &quot;-&quot;??_);_(@_)"/>
    <numFmt numFmtId="184" formatCode="0.000%"/>
    <numFmt numFmtId="185" formatCode="0.0%"/>
    <numFmt numFmtId="189" formatCode="_(* #,##0_);_(* \(#,##0\);_(* &quot;-&quot;??_);_(@_)"/>
    <numFmt numFmtId="195" formatCode="_(&quot;$&quot;\ * #,##0_);_(&quot;$&quot;\ * \(#,##0\);_(&quot;$&quot;\ * &quot;-&quot;??_);_(@_)"/>
  </numFmts>
  <fonts count="35" x14ac:knownFonts="1">
    <font>
      <sz val="11"/>
      <color theme="1"/>
      <name val="Calibri"/>
      <family val="2"/>
      <scheme val="minor"/>
    </font>
    <font>
      <sz val="9"/>
      <color indexed="81"/>
      <name val="Tahoma"/>
      <family val="2"/>
    </font>
    <font>
      <b/>
      <sz val="9"/>
      <color indexed="81"/>
      <name val="Tahoma"/>
      <family val="2"/>
    </font>
    <font>
      <sz val="11"/>
      <color indexed="81"/>
      <name val="Tahoma"/>
      <family val="2"/>
    </font>
    <font>
      <b/>
      <sz val="11"/>
      <color indexed="81"/>
      <name val="Tahoma"/>
      <family val="2"/>
    </font>
    <font>
      <sz val="10"/>
      <color indexed="81"/>
      <name val="Tahoma"/>
      <family val="2"/>
    </font>
    <font>
      <b/>
      <sz val="12"/>
      <name val="Arial Narrow"/>
      <family val="2"/>
    </font>
    <font>
      <b/>
      <sz val="13"/>
      <color indexed="8"/>
      <name val="Calibri"/>
      <family val="2"/>
    </font>
    <font>
      <b/>
      <u/>
      <sz val="13"/>
      <color indexed="8"/>
      <name val="Calibri"/>
      <family val="2"/>
    </font>
    <font>
      <b/>
      <sz val="12"/>
      <color indexed="8"/>
      <name val="Calibri"/>
      <family val="2"/>
    </font>
    <font>
      <sz val="13"/>
      <color indexed="8"/>
      <name val="Calibri"/>
      <family val="2"/>
    </font>
    <font>
      <b/>
      <u/>
      <sz val="12"/>
      <color indexed="8"/>
      <name val="Calibri"/>
      <family val="2"/>
    </font>
    <font>
      <u/>
      <sz val="13"/>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4"/>
      <color rgb="FF222222"/>
      <name val="Arial"/>
      <family val="2"/>
    </font>
    <font>
      <sz val="13"/>
      <name val="Calibri"/>
      <family val="2"/>
      <scheme val="minor"/>
    </font>
    <font>
      <sz val="13"/>
      <color theme="1"/>
      <name val="Calibri"/>
      <family val="2"/>
      <scheme val="minor"/>
    </font>
    <font>
      <b/>
      <sz val="13"/>
      <color theme="1"/>
      <name val="Calibri"/>
      <family val="2"/>
      <scheme val="minor"/>
    </font>
    <font>
      <b/>
      <sz val="12"/>
      <color theme="1"/>
      <name val="Arial"/>
      <family val="2"/>
    </font>
    <font>
      <sz val="12"/>
      <color theme="1"/>
      <name val="Arial"/>
      <family val="2"/>
    </font>
    <font>
      <u/>
      <sz val="11"/>
      <color theme="1"/>
      <name val="Calibri"/>
      <family val="2"/>
      <scheme val="minor"/>
    </font>
    <font>
      <b/>
      <sz val="13"/>
      <color theme="0"/>
      <name val="Calibri"/>
      <family val="2"/>
      <scheme val="minor"/>
    </font>
    <font>
      <sz val="13"/>
      <color theme="0"/>
      <name val="Calibri"/>
      <family val="2"/>
      <scheme val="minor"/>
    </font>
    <font>
      <sz val="12"/>
      <color theme="1"/>
      <name val="Calibri"/>
      <family val="2"/>
      <scheme val="minor"/>
    </font>
    <font>
      <sz val="11"/>
      <color rgb="FF0070C0"/>
      <name val="Calibri"/>
      <family val="2"/>
      <scheme val="minor"/>
    </font>
    <font>
      <sz val="11"/>
      <color rgb="FF0000FF"/>
      <name val="Calibri"/>
      <family val="2"/>
      <scheme val="minor"/>
    </font>
    <font>
      <b/>
      <sz val="12"/>
      <color theme="1"/>
      <name val="Calibri"/>
      <family val="2"/>
      <scheme val="minor"/>
    </font>
    <font>
      <sz val="13"/>
      <color rgb="FFFF0000"/>
      <name val="Calibri"/>
      <family val="2"/>
      <scheme val="minor"/>
    </font>
    <font>
      <i/>
      <sz val="13"/>
      <color rgb="FF0070C0"/>
      <name val="Calibri"/>
      <family val="2"/>
      <scheme val="minor"/>
    </font>
    <font>
      <sz val="13"/>
      <color rgb="FF222222"/>
      <name val="Arial"/>
      <family val="2"/>
    </font>
    <font>
      <sz val="11"/>
      <color theme="1"/>
      <name val="Arial"/>
      <family val="2"/>
    </font>
    <font>
      <b/>
      <sz val="12"/>
      <color rgb="FF000000"/>
      <name val="Arial"/>
      <family val="2"/>
    </font>
    <font>
      <b/>
      <sz val="13"/>
      <color rgb="FF222222"/>
      <name val="Arial"/>
      <family val="2"/>
    </font>
  </fonts>
  <fills count="9">
    <fill>
      <patternFill patternType="none"/>
    </fill>
    <fill>
      <patternFill patternType="gray125"/>
    </fill>
    <fill>
      <patternFill patternType="solid">
        <fgColor indexed="65"/>
        <bgColor indexed="64"/>
      </patternFill>
    </fill>
    <fill>
      <patternFill patternType="solid">
        <fgColor theme="4"/>
        <bgColor indexed="64"/>
      </patternFill>
    </fill>
    <fill>
      <patternFill patternType="solid">
        <fgColor theme="3"/>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xf numFmtId="177" fontId="13" fillId="0" borderId="0" applyFont="0" applyFill="0" applyBorder="0" applyAlignment="0" applyProtection="0"/>
    <xf numFmtId="176" fontId="13" fillId="0" borderId="0" applyFont="0" applyFill="0" applyBorder="0" applyAlignment="0" applyProtection="0"/>
    <xf numFmtId="9" fontId="13" fillId="0" borderId="0" applyFont="0" applyFill="0" applyBorder="0" applyAlignment="0" applyProtection="0"/>
  </cellStyleXfs>
  <cellXfs count="240">
    <xf numFmtId="0" fontId="0" fillId="0" borderId="0" xfId="0"/>
    <xf numFmtId="0" fontId="0" fillId="2" borderId="0" xfId="0" applyFill="1"/>
    <xf numFmtId="0" fontId="16" fillId="0" borderId="0" xfId="0" applyFont="1"/>
    <xf numFmtId="0" fontId="17" fillId="0" borderId="0" xfId="0" applyFont="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vertical="top"/>
    </xf>
    <xf numFmtId="0" fontId="19" fillId="0" borderId="3" xfId="0" applyFont="1" applyBorder="1" applyAlignment="1">
      <alignment horizontal="left" vertical="center"/>
    </xf>
    <xf numFmtId="0" fontId="19" fillId="0" borderId="4" xfId="0" applyFont="1" applyBorder="1" applyAlignment="1">
      <alignment horizontal="center" vertical="center" wrapText="1"/>
    </xf>
    <xf numFmtId="0" fontId="19" fillId="0" borderId="5" xfId="0" applyFont="1" applyBorder="1" applyAlignment="1">
      <alignment horizontal="justify" vertical="center" wrapText="1"/>
    </xf>
    <xf numFmtId="185" fontId="18" fillId="0" borderId="4" xfId="4" applyNumberFormat="1" applyFont="1" applyBorder="1"/>
    <xf numFmtId="0" fontId="18" fillId="0" borderId="3" xfId="0" applyFont="1" applyBorder="1"/>
    <xf numFmtId="0" fontId="18" fillId="0" borderId="0" xfId="0" applyFont="1"/>
    <xf numFmtId="0" fontId="18" fillId="0" borderId="4" xfId="0" applyFont="1" applyBorder="1"/>
    <xf numFmtId="0" fontId="18" fillId="0" borderId="3" xfId="0" applyFont="1" applyBorder="1" applyAlignment="1">
      <alignment horizontal="left" vertical="center"/>
    </xf>
    <xf numFmtId="0" fontId="15" fillId="2" borderId="0" xfId="0" applyFont="1" applyFill="1"/>
    <xf numFmtId="0" fontId="14" fillId="2" borderId="0" xfId="1" applyFill="1"/>
    <xf numFmtId="0" fontId="20" fillId="0" borderId="1" xfId="0" applyFont="1" applyBorder="1" applyAlignment="1">
      <alignment horizontal="center" vertical="center" wrapText="1"/>
    </xf>
    <xf numFmtId="189" fontId="21" fillId="2" borderId="1" xfId="2" applyNumberFormat="1" applyFont="1" applyFill="1" applyBorder="1" applyAlignment="1">
      <alignment horizontal="center" vertical="center" wrapText="1"/>
    </xf>
    <xf numFmtId="10" fontId="21" fillId="2" borderId="1" xfId="0" applyNumberFormat="1" applyFont="1" applyFill="1" applyBorder="1" applyAlignment="1">
      <alignment horizontal="center" vertical="center" wrapText="1"/>
    </xf>
    <xf numFmtId="10" fontId="0" fillId="2" borderId="1" xfId="0" applyNumberFormat="1" applyFill="1" applyBorder="1" applyAlignment="1">
      <alignment horizontal="center" vertical="center"/>
    </xf>
    <xf numFmtId="0" fontId="22" fillId="2" borderId="0" xfId="0" applyFont="1" applyFill="1"/>
    <xf numFmtId="0" fontId="23" fillId="3" borderId="3" xfId="0" applyFont="1" applyFill="1" applyBorder="1" applyAlignment="1">
      <alignment vertical="center"/>
    </xf>
    <xf numFmtId="0" fontId="23" fillId="3" borderId="6" xfId="0" applyFont="1" applyFill="1" applyBorder="1" applyAlignment="1">
      <alignment vertical="top"/>
    </xf>
    <xf numFmtId="2" fontId="18" fillId="3" borderId="6" xfId="0" applyNumberFormat="1" applyFont="1" applyFill="1" applyBorder="1"/>
    <xf numFmtId="0" fontId="23" fillId="4" borderId="3" xfId="0" applyFont="1" applyFill="1" applyBorder="1" applyAlignment="1">
      <alignment vertical="center"/>
    </xf>
    <xf numFmtId="0" fontId="23" fillId="3" borderId="3" xfId="0" applyFont="1" applyFill="1" applyBorder="1"/>
    <xf numFmtId="0" fontId="19" fillId="0" borderId="1" xfId="0" applyFont="1" applyBorder="1" applyAlignment="1">
      <alignment horizontal="center" vertical="center"/>
    </xf>
    <xf numFmtId="0" fontId="18" fillId="0" borderId="4" xfId="0" applyFont="1" applyBorder="1" applyAlignment="1">
      <alignment vertical="center" wrapText="1"/>
    </xf>
    <xf numFmtId="0" fontId="19" fillId="0" borderId="0" xfId="0" applyFont="1" applyBorder="1" applyAlignment="1">
      <alignment vertical="center"/>
    </xf>
    <xf numFmtId="0" fontId="19" fillId="0" borderId="0" xfId="0" applyFont="1" applyBorder="1" applyAlignment="1">
      <alignment horizontal="left" vertical="center"/>
    </xf>
    <xf numFmtId="0" fontId="18" fillId="0" borderId="0" xfId="0" applyFont="1" applyBorder="1"/>
    <xf numFmtId="0" fontId="18" fillId="0" borderId="0" xfId="0" applyFont="1" applyBorder="1" applyAlignment="1">
      <alignment horizontal="center"/>
    </xf>
    <xf numFmtId="0" fontId="18" fillId="0" borderId="0" xfId="0" applyFont="1" applyBorder="1" applyAlignment="1">
      <alignment wrapText="1"/>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9" fillId="0" borderId="0" xfId="0" applyFont="1" applyBorder="1" applyAlignment="1">
      <alignment horizontal="center"/>
    </xf>
    <xf numFmtId="9" fontId="18" fillId="0" borderId="0" xfId="4" applyFont="1" applyBorder="1"/>
    <xf numFmtId="0" fontId="24" fillId="3" borderId="0" xfId="0" applyFont="1" applyFill="1" applyBorder="1"/>
    <xf numFmtId="0" fontId="19" fillId="0" borderId="0" xfId="0" applyFont="1" applyBorder="1"/>
    <xf numFmtId="0" fontId="18" fillId="0" borderId="0" xfId="0" applyFont="1" applyBorder="1" applyAlignment="1">
      <alignment horizontal="left"/>
    </xf>
    <xf numFmtId="0" fontId="20" fillId="0" borderId="1" xfId="0" applyFont="1" applyBorder="1" applyAlignment="1">
      <alignment horizontal="center" vertical="center"/>
    </xf>
    <xf numFmtId="0" fontId="15" fillId="2" borderId="7" xfId="0" applyFont="1" applyFill="1" applyBorder="1" applyAlignment="1">
      <alignment vertical="center" wrapText="1"/>
    </xf>
    <xf numFmtId="0" fontId="15" fillId="2" borderId="0" xfId="0" applyFont="1" applyFill="1" applyBorder="1" applyAlignment="1">
      <alignment vertical="center" wrapText="1"/>
    </xf>
    <xf numFmtId="176" fontId="18" fillId="0" borderId="8" xfId="3" applyFont="1" applyBorder="1"/>
    <xf numFmtId="0" fontId="19" fillId="0" borderId="9" xfId="0" applyFont="1" applyBorder="1" applyAlignment="1">
      <alignment horizontal="center"/>
    </xf>
    <xf numFmtId="189" fontId="25" fillId="0" borderId="1" xfId="2" applyNumberFormat="1" applyFont="1" applyBorder="1" applyAlignment="1">
      <alignment horizontal="center"/>
    </xf>
    <xf numFmtId="189" fontId="25" fillId="0" borderId="1" xfId="2" applyNumberFormat="1" applyFont="1" applyBorder="1" applyAlignment="1">
      <alignment vertical="top" wrapText="1"/>
    </xf>
    <xf numFmtId="189" fontId="26" fillId="2" borderId="0" xfId="2" applyNumberFormat="1" applyFont="1" applyFill="1"/>
    <xf numFmtId="0" fontId="26" fillId="2" borderId="0" xfId="0" applyFont="1" applyFill="1"/>
    <xf numFmtId="195" fontId="26" fillId="2" borderId="0" xfId="3" applyNumberFormat="1" applyFont="1" applyFill="1"/>
    <xf numFmtId="0" fontId="27" fillId="2" borderId="0" xfId="0" applyFont="1" applyFill="1"/>
    <xf numFmtId="189" fontId="27" fillId="2" borderId="0" xfId="2" applyNumberFormat="1" applyFont="1" applyFill="1"/>
    <xf numFmtId="195" fontId="27" fillId="2" borderId="0" xfId="3" applyNumberFormat="1" applyFont="1" applyFill="1"/>
    <xf numFmtId="10" fontId="21" fillId="5" borderId="1" xfId="0" applyNumberFormat="1" applyFont="1" applyFill="1" applyBorder="1" applyAlignment="1">
      <alignment horizontal="center" vertical="center" wrapText="1"/>
    </xf>
    <xf numFmtId="0" fontId="19" fillId="6" borderId="5" xfId="0" applyFont="1" applyFill="1" applyBorder="1" applyAlignment="1">
      <alignment horizontal="justify" vertical="center" wrapText="1"/>
    </xf>
    <xf numFmtId="189" fontId="19" fillId="6" borderId="1" xfId="2" applyNumberFormat="1" applyFont="1" applyFill="1" applyBorder="1" applyAlignment="1">
      <alignment vertical="center" wrapText="1"/>
    </xf>
    <xf numFmtId="189" fontId="19" fillId="6" borderId="1" xfId="2" applyNumberFormat="1" applyFont="1" applyFill="1" applyBorder="1" applyAlignment="1">
      <alignment horizontal="center" vertical="center" wrapText="1"/>
    </xf>
    <xf numFmtId="0" fontId="0" fillId="0" borderId="0" xfId="0" applyFill="1"/>
    <xf numFmtId="189" fontId="13" fillId="0" borderId="0" xfId="2" applyNumberFormat="1" applyFont="1"/>
    <xf numFmtId="0" fontId="0" fillId="0" borderId="0" xfId="0" applyAlignment="1">
      <alignment horizontal="center" vertical="center"/>
    </xf>
    <xf numFmtId="189" fontId="0" fillId="0" borderId="0" xfId="0" applyNumberFormat="1"/>
    <xf numFmtId="189" fontId="18" fillId="0" borderId="0" xfId="0" applyNumberFormat="1" applyFont="1"/>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6" borderId="5"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10" xfId="0" applyFont="1" applyFill="1" applyBorder="1" applyAlignment="1">
      <alignment horizontal="center" vertical="center" wrapText="1"/>
    </xf>
    <xf numFmtId="189" fontId="19" fillId="6" borderId="1" xfId="2" applyNumberFormat="1" applyFont="1" applyFill="1" applyBorder="1" applyAlignment="1">
      <alignment horizontal="right" vertical="center" wrapText="1"/>
    </xf>
    <xf numFmtId="189" fontId="18" fillId="6" borderId="1" xfId="2" applyNumberFormat="1" applyFont="1" applyFill="1" applyBorder="1" applyAlignment="1">
      <alignment horizontal="justify" vertical="center" wrapText="1"/>
    </xf>
    <xf numFmtId="0" fontId="28" fillId="0" borderId="11" xfId="0" applyFont="1" applyBorder="1" applyAlignment="1">
      <alignment horizontal="left"/>
    </xf>
    <xf numFmtId="0" fontId="28" fillId="0" borderId="5" xfId="0" applyFont="1" applyBorder="1" applyAlignment="1">
      <alignment horizontal="left"/>
    </xf>
    <xf numFmtId="0" fontId="18" fillId="2" borderId="3" xfId="0" applyFont="1" applyFill="1" applyBorder="1"/>
    <xf numFmtId="0" fontId="18" fillId="2" borderId="0" xfId="0" applyFont="1" applyFill="1" applyBorder="1"/>
    <xf numFmtId="0" fontId="18" fillId="2" borderId="0" xfId="0" applyFont="1" applyFill="1" applyBorder="1" applyAlignment="1">
      <alignment horizontal="center"/>
    </xf>
    <xf numFmtId="0" fontId="18" fillId="2" borderId="4" xfId="0" applyFont="1" applyFill="1" applyBorder="1"/>
    <xf numFmtId="0" fontId="18" fillId="2" borderId="0" xfId="0" applyFont="1" applyFill="1"/>
    <xf numFmtId="0" fontId="19" fillId="4" borderId="0" xfId="0" applyFont="1" applyFill="1" applyBorder="1" applyAlignment="1">
      <alignment vertical="center"/>
    </xf>
    <xf numFmtId="0" fontId="19" fillId="0" borderId="0" xfId="0" applyFont="1" applyAlignment="1">
      <alignment vertical="center"/>
    </xf>
    <xf numFmtId="0" fontId="18" fillId="0" borderId="0" xfId="0" applyFont="1" applyAlignment="1">
      <alignment vertical="center" wrapText="1"/>
    </xf>
    <xf numFmtId="0" fontId="18" fillId="0" borderId="5" xfId="0" applyFont="1"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8" fillId="0" borderId="1" xfId="0" applyFont="1" applyBorder="1" applyAlignment="1">
      <alignment horizontal="center"/>
    </xf>
    <xf numFmtId="0" fontId="18" fillId="0" borderId="1" xfId="0" applyFont="1" applyBorder="1"/>
    <xf numFmtId="0" fontId="18" fillId="0" borderId="2" xfId="0" applyFont="1" applyBorder="1"/>
    <xf numFmtId="0" fontId="29" fillId="0" borderId="3" xfId="0" applyFont="1" applyBorder="1"/>
    <xf numFmtId="9" fontId="18" fillId="0" borderId="0" xfId="4" applyFont="1"/>
    <xf numFmtId="184" fontId="18" fillId="0" borderId="0" xfId="4" applyNumberFormat="1" applyFont="1"/>
    <xf numFmtId="0" fontId="19" fillId="0" borderId="3" xfId="0" applyFont="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8" fillId="7" borderId="5" xfId="0" applyFont="1" applyFill="1" applyBorder="1" applyAlignment="1">
      <alignment horizontal="justify" vertical="center" wrapText="1"/>
    </xf>
    <xf numFmtId="15" fontId="18" fillId="7" borderId="0" xfId="0" applyNumberFormat="1" applyFont="1" applyFill="1" applyBorder="1"/>
    <xf numFmtId="0" fontId="18" fillId="0" borderId="5" xfId="0" applyFont="1" applyBorder="1" applyAlignment="1">
      <alignment horizontal="justify" vertical="center" wrapText="1"/>
    </xf>
    <xf numFmtId="15" fontId="18" fillId="0" borderId="0" xfId="0" applyNumberFormat="1" applyFont="1" applyBorder="1"/>
    <xf numFmtId="0" fontId="18" fillId="0" borderId="0" xfId="0" applyFont="1" applyAlignment="1">
      <alignment vertical="top" wrapText="1"/>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0" fontId="19" fillId="0" borderId="1" xfId="0" applyFont="1" applyBorder="1" applyAlignment="1">
      <alignment vertical="center"/>
    </xf>
    <xf numFmtId="0" fontId="18" fillId="0" borderId="3" xfId="0" applyFont="1" applyBorder="1" applyAlignment="1">
      <alignment horizontal="left" vertical="center" wrapText="1"/>
    </xf>
    <xf numFmtId="0" fontId="30" fillId="0" borderId="3" xfId="0" applyFont="1" applyBorder="1" applyAlignment="1">
      <alignment vertical="top"/>
    </xf>
    <xf numFmtId="0" fontId="19" fillId="0" borderId="0" xfId="0" applyFont="1" applyBorder="1" applyAlignment="1">
      <alignment horizontal="justify" vertical="center" wrapText="1"/>
    </xf>
    <xf numFmtId="189" fontId="18" fillId="0" borderId="1" xfId="2" applyNumberFormat="1" applyFont="1" applyBorder="1" applyAlignment="1">
      <alignment horizontal="justify" vertical="center" wrapText="1"/>
    </xf>
    <xf numFmtId="0" fontId="18" fillId="0" borderId="1" xfId="0" applyFont="1" applyBorder="1" applyAlignment="1">
      <alignment horizontal="justify" vertical="center" wrapText="1"/>
    </xf>
    <xf numFmtId="0" fontId="29" fillId="0" borderId="3" xfId="0" applyFont="1" applyBorder="1" applyAlignment="1">
      <alignment horizontal="left" vertical="center"/>
    </xf>
    <xf numFmtId="9" fontId="18" fillId="0" borderId="0" xfId="0" applyNumberFormat="1" applyFont="1"/>
    <xf numFmtId="3" fontId="18" fillId="0" borderId="0" xfId="0" applyNumberFormat="1" applyFont="1"/>
    <xf numFmtId="0" fontId="18" fillId="6" borderId="5" xfId="0" applyFont="1" applyFill="1" applyBorder="1" applyAlignment="1">
      <alignment horizontal="justify" vertical="center" wrapText="1"/>
    </xf>
    <xf numFmtId="189" fontId="18" fillId="6" borderId="1" xfId="2" applyNumberFormat="1" applyFont="1" applyFill="1" applyBorder="1" applyAlignment="1">
      <alignment vertical="center" wrapText="1"/>
    </xf>
    <xf numFmtId="189" fontId="18" fillId="6" borderId="1" xfId="2" applyNumberFormat="1" applyFont="1" applyFill="1" applyBorder="1" applyAlignment="1">
      <alignment horizontal="center" vertical="center" wrapText="1"/>
    </xf>
    <xf numFmtId="0" fontId="29" fillId="0" borderId="3" xfId="0" applyFont="1" applyBorder="1" applyAlignment="1">
      <alignment vertical="center"/>
    </xf>
    <xf numFmtId="0" fontId="18" fillId="0" borderId="0" xfId="0" applyFont="1" applyBorder="1" applyAlignment="1">
      <alignment vertical="center"/>
    </xf>
    <xf numFmtId="189" fontId="18" fillId="6" borderId="1" xfId="2" applyNumberFormat="1" applyFont="1" applyFill="1" applyBorder="1"/>
    <xf numFmtId="0" fontId="19" fillId="0" borderId="11" xfId="0" applyFont="1" applyBorder="1" applyAlignment="1">
      <alignment horizontal="left"/>
    </xf>
    <xf numFmtId="0" fontId="19" fillId="0" borderId="10" xfId="0" applyFont="1" applyBorder="1" applyAlignment="1">
      <alignment horizontal="center"/>
    </xf>
    <xf numFmtId="0" fontId="18" fillId="0" borderId="5" xfId="0" applyFont="1" applyBorder="1" applyAlignment="1">
      <alignment horizontal="left"/>
    </xf>
    <xf numFmtId="189" fontId="18" fillId="0" borderId="1" xfId="2" applyNumberFormat="1" applyFont="1" applyBorder="1"/>
    <xf numFmtId="189" fontId="18" fillId="0" borderId="1" xfId="2" applyNumberFormat="1" applyFont="1" applyBorder="1" applyAlignment="1">
      <alignment horizontal="center"/>
    </xf>
    <xf numFmtId="0" fontId="18" fillId="0" borderId="1" xfId="0" applyFont="1" applyBorder="1" applyAlignment="1">
      <alignment horizontal="right"/>
    </xf>
    <xf numFmtId="0" fontId="18" fillId="0" borderId="3" xfId="0" applyFont="1" applyBorder="1" applyAlignment="1">
      <alignment vertical="top" wrapText="1"/>
    </xf>
    <xf numFmtId="0" fontId="18" fillId="0" borderId="0" xfId="0" applyFont="1" applyBorder="1" applyAlignment="1">
      <alignment vertical="top" wrapText="1"/>
    </xf>
    <xf numFmtId="0" fontId="18" fillId="0" borderId="1" xfId="0" applyFont="1" applyBorder="1" applyAlignment="1">
      <alignment horizontal="right" vertical="top" wrapText="1"/>
    </xf>
    <xf numFmtId="189" fontId="18" fillId="0" borderId="1" xfId="2" applyNumberFormat="1" applyFont="1" applyBorder="1" applyAlignment="1">
      <alignment vertical="top" wrapText="1"/>
    </xf>
    <xf numFmtId="0" fontId="18" fillId="0" borderId="4" xfId="0" applyFont="1" applyBorder="1" applyAlignment="1">
      <alignment vertical="top" wrapText="1"/>
    </xf>
    <xf numFmtId="0" fontId="18" fillId="0" borderId="0" xfId="0" applyFont="1" applyAlignment="1">
      <alignment vertical="top"/>
    </xf>
    <xf numFmtId="0" fontId="18" fillId="0" borderId="0" xfId="0" applyFont="1" applyBorder="1" applyAlignment="1">
      <alignment horizontal="right" vertical="top" wrapText="1"/>
    </xf>
    <xf numFmtId="189" fontId="18" fillId="0" borderId="0" xfId="2" applyNumberFormat="1" applyFont="1" applyBorder="1" applyAlignment="1">
      <alignment vertical="top" wrapText="1"/>
    </xf>
    <xf numFmtId="0" fontId="18" fillId="0" borderId="4" xfId="0" applyFont="1" applyBorder="1" applyAlignment="1">
      <alignment horizontal="left" vertical="top"/>
    </xf>
    <xf numFmtId="0" fontId="18" fillId="0" borderId="0" xfId="0" applyFont="1" applyAlignment="1">
      <alignment horizontal="left" vertical="top"/>
    </xf>
    <xf numFmtId="0" fontId="17" fillId="0" borderId="3" xfId="0" applyFont="1" applyBorder="1" applyAlignment="1">
      <alignment horizontal="left" vertical="top" wrapText="1"/>
    </xf>
    <xf numFmtId="0" fontId="17" fillId="0" borderId="0" xfId="0" applyFont="1" applyBorder="1" applyAlignment="1">
      <alignment horizontal="left" vertical="top" wrapText="1"/>
    </xf>
    <xf numFmtId="189" fontId="18" fillId="0" borderId="1" xfId="0" applyNumberFormat="1" applyFont="1" applyBorder="1" applyAlignment="1">
      <alignment horizontal="center"/>
    </xf>
    <xf numFmtId="189" fontId="18" fillId="0" borderId="1" xfId="0" applyNumberFormat="1" applyFont="1" applyBorder="1"/>
    <xf numFmtId="189" fontId="18" fillId="0" borderId="0" xfId="2" applyNumberFormat="1" applyFont="1" applyBorder="1"/>
    <xf numFmtId="189" fontId="18" fillId="0" borderId="0" xfId="0" applyNumberFormat="1" applyFont="1" applyBorder="1"/>
    <xf numFmtId="0" fontId="18" fillId="0" borderId="0" xfId="0" applyFont="1" applyBorder="1" applyAlignment="1">
      <alignment vertical="top"/>
    </xf>
    <xf numFmtId="0" fontId="18" fillId="0" borderId="4" xfId="0" applyFont="1" applyBorder="1" applyAlignment="1">
      <alignment vertical="top"/>
    </xf>
    <xf numFmtId="0" fontId="18" fillId="0" borderId="11" xfId="0" applyFont="1" applyBorder="1" applyAlignment="1">
      <alignment horizontal="left" vertical="center" wrapText="1"/>
    </xf>
    <xf numFmtId="0" fontId="18" fillId="0" borderId="5" xfId="0" applyFont="1" applyBorder="1" applyAlignment="1">
      <alignment horizontal="left" vertical="center" wrapText="1"/>
    </xf>
    <xf numFmtId="189" fontId="18" fillId="6" borderId="1" xfId="2" applyNumberFormat="1" applyFont="1" applyFill="1" applyBorder="1" applyAlignment="1">
      <alignment horizontal="right" vertical="center" wrapText="1"/>
    </xf>
    <xf numFmtId="189" fontId="19" fillId="6" borderId="1" xfId="2" applyNumberFormat="1" applyFont="1" applyFill="1" applyBorder="1" applyAlignment="1">
      <alignment horizontal="justify" vertical="center" wrapText="1"/>
    </xf>
    <xf numFmtId="0" fontId="19" fillId="6" borderId="1" xfId="0" applyFont="1" applyFill="1" applyBorder="1" applyAlignment="1">
      <alignment horizontal="justify" vertical="center" wrapText="1"/>
    </xf>
    <xf numFmtId="0" fontId="31" fillId="0" borderId="0" xfId="0" applyFont="1"/>
    <xf numFmtId="0" fontId="18" fillId="0" borderId="12" xfId="0" applyFont="1" applyBorder="1"/>
    <xf numFmtId="0" fontId="18" fillId="0" borderId="13" xfId="0" applyFont="1" applyBorder="1" applyAlignment="1">
      <alignment vertical="top"/>
    </xf>
    <xf numFmtId="0" fontId="18" fillId="0" borderId="14" xfId="0" applyFont="1" applyBorder="1" applyAlignment="1">
      <alignment vertical="top"/>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0" xfId="0" applyFont="1" applyAlignment="1">
      <alignment horizontal="center"/>
    </xf>
    <xf numFmtId="0" fontId="18" fillId="0" borderId="1" xfId="0" applyFont="1" applyBorder="1" applyAlignment="1">
      <alignment horizontal="left" vertical="center" wrapText="1"/>
    </xf>
    <xf numFmtId="0" fontId="29" fillId="0" borderId="3" xfId="0" applyFont="1" applyBorder="1" applyAlignment="1">
      <alignment horizontal="left" vertical="center" wrapText="1"/>
    </xf>
    <xf numFmtId="0" fontId="6" fillId="2" borderId="0" xfId="0" applyFont="1" applyFill="1" applyAlignment="1">
      <alignment horizontal="center" vertical="center"/>
    </xf>
    <xf numFmtId="0" fontId="20" fillId="0" borderId="1" xfId="0" applyFont="1" applyBorder="1" applyAlignment="1">
      <alignment horizontal="left" vertical="center" wrapText="1"/>
    </xf>
    <xf numFmtId="0" fontId="21" fillId="2" borderId="1" xfId="0" applyFont="1" applyFill="1" applyBorder="1" applyAlignment="1">
      <alignment horizontal="center" vertical="center" wrapText="1"/>
    </xf>
    <xf numFmtId="0" fontId="32" fillId="2" borderId="16" xfId="0" applyFont="1" applyFill="1" applyBorder="1" applyAlignment="1">
      <alignment horizontal="left" vertical="center" wrapText="1"/>
    </xf>
    <xf numFmtId="0" fontId="32" fillId="2" borderId="17" xfId="0" applyFont="1" applyFill="1" applyBorder="1" applyAlignment="1">
      <alignment horizontal="left"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32" fillId="2" borderId="17" xfId="0" applyFont="1" applyFill="1" applyBorder="1" applyAlignment="1">
      <alignment horizontal="justify" vertical="center"/>
    </xf>
    <xf numFmtId="0" fontId="20" fillId="0" borderId="1" xfId="0" applyFont="1" applyBorder="1" applyAlignment="1">
      <alignment horizontal="center" vertical="center"/>
    </xf>
    <xf numFmtId="0" fontId="33" fillId="0" borderId="1" xfId="0" applyFont="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189" fontId="18" fillId="5" borderId="10" xfId="2" applyNumberFormat="1" applyFont="1" applyFill="1" applyBorder="1" applyAlignment="1">
      <alignment horizontal="center"/>
    </xf>
    <xf numFmtId="0" fontId="18" fillId="0" borderId="1" xfId="0" applyFont="1" applyBorder="1" applyAlignment="1">
      <alignment horizontal="center"/>
    </xf>
    <xf numFmtId="0" fontId="19" fillId="0" borderId="6" xfId="0" applyFont="1" applyBorder="1" applyAlignment="1">
      <alignment horizontal="center"/>
    </xf>
    <xf numFmtId="0" fontId="19" fillId="0" borderId="8" xfId="0" applyFont="1" applyBorder="1" applyAlignment="1">
      <alignment horizontal="center"/>
    </xf>
    <xf numFmtId="0" fontId="30" fillId="0" borderId="3" xfId="0" applyFont="1" applyBorder="1" applyAlignment="1">
      <alignment horizontal="left" vertical="top" wrapText="1"/>
    </xf>
    <xf numFmtId="0" fontId="30" fillId="0" borderId="0" xfId="0" applyFont="1" applyBorder="1" applyAlignment="1">
      <alignment horizontal="left" vertical="top" wrapText="1"/>
    </xf>
    <xf numFmtId="189" fontId="18" fillId="0" borderId="1" xfId="2" applyNumberFormat="1"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19" fillId="0" borderId="26" xfId="0" applyFont="1" applyBorder="1" applyAlignment="1">
      <alignment horizontal="center" wrapText="1"/>
    </xf>
    <xf numFmtId="0" fontId="19" fillId="0" borderId="27" xfId="0" applyFont="1" applyBorder="1" applyAlignment="1">
      <alignment horizontal="center" wrapText="1"/>
    </xf>
    <xf numFmtId="0" fontId="18" fillId="0" borderId="10" xfId="0" applyFont="1" applyBorder="1" applyAlignment="1">
      <alignment horizontal="center" wrapText="1"/>
    </xf>
    <xf numFmtId="0" fontId="23" fillId="3" borderId="3" xfId="0" applyFont="1" applyFill="1" applyBorder="1" applyAlignment="1">
      <alignment horizontal="left"/>
    </xf>
    <xf numFmtId="0" fontId="23" fillId="3" borderId="0" xfId="0" applyFont="1" applyFill="1" applyBorder="1" applyAlignment="1">
      <alignment horizontal="left"/>
    </xf>
    <xf numFmtId="0" fontId="17" fillId="0" borderId="3" xfId="0" applyFont="1" applyBorder="1" applyAlignment="1">
      <alignment horizontal="left" vertical="top" wrapText="1"/>
    </xf>
    <xf numFmtId="0" fontId="17" fillId="0" borderId="0" xfId="0" applyFont="1" applyBorder="1" applyAlignment="1">
      <alignment horizontal="left" vertical="top" wrapText="1"/>
    </xf>
    <xf numFmtId="189" fontId="18" fillId="0" borderId="10" xfId="2" applyNumberFormat="1" applyFont="1" applyBorder="1" applyAlignment="1">
      <alignment horizontal="center"/>
    </xf>
    <xf numFmtId="0" fontId="19" fillId="6" borderId="18"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0" xfId="0" applyFont="1" applyAlignment="1">
      <alignment horizontal="left" vertical="center" wrapText="1"/>
    </xf>
    <xf numFmtId="0" fontId="19" fillId="6" borderId="5"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34" fillId="0" borderId="12" xfId="0" applyFont="1" applyBorder="1" applyAlignment="1">
      <alignment horizontal="left" vertical="center" wrapText="1"/>
    </xf>
    <xf numFmtId="0" fontId="23" fillId="3" borderId="3" xfId="0" applyFont="1" applyFill="1" applyBorder="1" applyAlignment="1">
      <alignment horizontal="left" vertical="center"/>
    </xf>
    <xf numFmtId="0" fontId="23" fillId="3" borderId="0" xfId="0" applyFont="1" applyFill="1" applyBorder="1" applyAlignment="1">
      <alignment horizontal="left" vertical="center"/>
    </xf>
    <xf numFmtId="0" fontId="18" fillId="0" borderId="3"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center"/>
    </xf>
    <xf numFmtId="0" fontId="18" fillId="0" borderId="1" xfId="0" applyFont="1" applyBorder="1" applyAlignment="1">
      <alignment horizontal="center" vertical="center" wrapText="1"/>
    </xf>
    <xf numFmtId="0" fontId="19" fillId="0" borderId="23" xfId="0" applyFont="1" applyBorder="1" applyAlignment="1">
      <alignment horizontal="center"/>
    </xf>
    <xf numFmtId="0" fontId="18" fillId="0" borderId="3" xfId="0" applyFont="1" applyBorder="1" applyAlignment="1">
      <alignment vertical="top" wrapText="1"/>
    </xf>
    <xf numFmtId="0" fontId="18" fillId="0" borderId="0" xfId="0" applyFont="1" applyBorder="1" applyAlignment="1">
      <alignment vertical="top" wrapText="1"/>
    </xf>
    <xf numFmtId="0" fontId="1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6" borderId="24"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29" fillId="0" borderId="3" xfId="0" applyFont="1" applyBorder="1" applyAlignment="1">
      <alignment horizontal="left" vertical="center"/>
    </xf>
    <xf numFmtId="0" fontId="29" fillId="0" borderId="0" xfId="0" applyFont="1" applyBorder="1" applyAlignment="1">
      <alignment horizontal="left" vertical="center"/>
    </xf>
    <xf numFmtId="0" fontId="19" fillId="6" borderId="16" xfId="0" applyFont="1" applyFill="1" applyBorder="1" applyAlignment="1">
      <alignment horizontal="center"/>
    </xf>
    <xf numFmtId="0" fontId="19" fillId="6" borderId="25" xfId="0" applyFont="1" applyFill="1" applyBorder="1" applyAlignment="1">
      <alignment horizontal="center"/>
    </xf>
    <xf numFmtId="0" fontId="19" fillId="6" borderId="17" xfId="0" applyFont="1" applyFill="1" applyBorder="1" applyAlignment="1">
      <alignment horizontal="center"/>
    </xf>
    <xf numFmtId="0" fontId="23" fillId="4" borderId="3" xfId="0" applyFont="1" applyFill="1" applyBorder="1" applyAlignment="1">
      <alignment horizontal="left" vertical="center"/>
    </xf>
    <xf numFmtId="0" fontId="23" fillId="4" borderId="0" xfId="0" applyFont="1" applyFill="1" applyBorder="1" applyAlignment="1">
      <alignment horizontal="left" vertical="center"/>
    </xf>
    <xf numFmtId="0" fontId="19" fillId="0" borderId="5" xfId="0" applyFont="1" applyBorder="1" applyAlignment="1">
      <alignment horizontal="center" vertical="center" wrapText="1"/>
    </xf>
    <xf numFmtId="189" fontId="18" fillId="0" borderId="1" xfId="2" applyNumberFormat="1"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9" fillId="7"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0" borderId="2" xfId="0" applyFont="1" applyBorder="1" applyAlignment="1">
      <alignment horizontal="center" vertical="center" wrapText="1"/>
    </xf>
    <xf numFmtId="0" fontId="18" fillId="0" borderId="0" xfId="0" applyFont="1" applyBorder="1" applyAlignment="1">
      <alignment horizontal="left" vertical="center" wrapText="1"/>
    </xf>
    <xf numFmtId="0" fontId="19" fillId="0" borderId="4" xfId="0" applyFont="1" applyBorder="1" applyAlignment="1">
      <alignment horizontal="center" vertical="center"/>
    </xf>
    <xf numFmtId="0" fontId="18" fillId="0" borderId="4" xfId="0" applyFont="1" applyBorder="1" applyAlignment="1">
      <alignment horizontal="left"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8" fillId="0" borderId="3"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horizontal="center" vertical="top" wrapText="1"/>
    </xf>
    <xf numFmtId="0" fontId="18" fillId="0" borderId="4" xfId="0" applyFont="1" applyBorder="1" applyAlignment="1">
      <alignment horizontal="left" vertical="top" wrapText="1"/>
    </xf>
  </cellXfs>
  <cellStyles count="5">
    <cellStyle name="Hipervínculo" xfId="1" builtinId="8"/>
    <cellStyle name="Millares" xfId="2" builtinId="3"/>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225</xdr:row>
      <xdr:rowOff>0</xdr:rowOff>
    </xdr:from>
    <xdr:to>
      <xdr:col>1</xdr:col>
      <xdr:colOff>312420</xdr:colOff>
      <xdr:row>226</xdr:row>
      <xdr:rowOff>76200</xdr:rowOff>
    </xdr:to>
    <xdr:sp macro="" textlink="">
      <xdr:nvSpPr>
        <xdr:cNvPr id="10539" name="AutoShape 10" descr="Resultado de imagen para agencia de defensa juridica">
          <a:hlinkClick xmlns:r="http://schemas.openxmlformats.org/officeDocument/2006/relationships" r:id="rId1"/>
          <a:extLst>
            <a:ext uri="{FF2B5EF4-FFF2-40B4-BE49-F238E27FC236}">
              <a16:creationId xmlns:a16="http://schemas.microsoft.com/office/drawing/2014/main" id="{ACE62C89-1482-4392-B6F3-254B63558226}"/>
            </a:ext>
          </a:extLst>
        </xdr:cNvPr>
        <xdr:cNvSpPr>
          <a:spLocks noChangeAspect="1" noChangeArrowheads="1"/>
        </xdr:cNvSpPr>
      </xdr:nvSpPr>
      <xdr:spPr bwMode="auto">
        <a:xfrm>
          <a:off x="716280" y="41178480"/>
          <a:ext cx="3124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27</xdr:row>
      <xdr:rowOff>99060</xdr:rowOff>
    </xdr:from>
    <xdr:to>
      <xdr:col>8</xdr:col>
      <xdr:colOff>350520</xdr:colOff>
      <xdr:row>38</xdr:row>
      <xdr:rowOff>15240</xdr:rowOff>
    </xdr:to>
    <xdr:pic>
      <xdr:nvPicPr>
        <xdr:cNvPr id="10540" name="Picture 15">
          <a:extLst>
            <a:ext uri="{FF2B5EF4-FFF2-40B4-BE49-F238E27FC236}">
              <a16:creationId xmlns:a16="http://schemas.microsoft.com/office/drawing/2014/main" id="{42236B34-C7B7-4E23-89D5-F0D9BE17878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73837"/>
        <a:stretch>
          <a:fillRect/>
        </a:stretch>
      </xdr:blipFill>
      <xdr:spPr bwMode="auto">
        <a:xfrm>
          <a:off x="716280" y="5067300"/>
          <a:ext cx="5791200" cy="1927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53340</xdr:rowOff>
    </xdr:from>
    <xdr:to>
      <xdr:col>8</xdr:col>
      <xdr:colOff>350520</xdr:colOff>
      <xdr:row>50</xdr:row>
      <xdr:rowOff>30480</xdr:rowOff>
    </xdr:to>
    <xdr:pic>
      <xdr:nvPicPr>
        <xdr:cNvPr id="10541" name="Picture 16">
          <a:extLst>
            <a:ext uri="{FF2B5EF4-FFF2-40B4-BE49-F238E27FC236}">
              <a16:creationId xmlns:a16="http://schemas.microsoft.com/office/drawing/2014/main" id="{C4CFD046-D925-4A9C-BB5B-66C72332B9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38278"/>
        <a:stretch>
          <a:fillRect/>
        </a:stretch>
      </xdr:blipFill>
      <xdr:spPr bwMode="auto">
        <a:xfrm>
          <a:off x="716280" y="7033260"/>
          <a:ext cx="579120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312420</xdr:colOff>
      <xdr:row>4</xdr:row>
      <xdr:rowOff>121920</xdr:rowOff>
    </xdr:to>
    <xdr:sp macro="" textlink="">
      <xdr:nvSpPr>
        <xdr:cNvPr id="10542" name="AutoShape 132" descr="Logo agencia">
          <a:extLst>
            <a:ext uri="{FF2B5EF4-FFF2-40B4-BE49-F238E27FC236}">
              <a16:creationId xmlns:a16="http://schemas.microsoft.com/office/drawing/2014/main" id="{052499C9-5610-4E54-AC2B-B017918D4D79}"/>
            </a:ext>
          </a:extLst>
        </xdr:cNvPr>
        <xdr:cNvSpPr>
          <a:spLocks noChangeAspect="1" noChangeArrowheads="1"/>
        </xdr:cNvSpPr>
      </xdr:nvSpPr>
      <xdr:spPr bwMode="auto">
        <a:xfrm>
          <a:off x="4587240" y="54864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312420</xdr:colOff>
      <xdr:row>4</xdr:row>
      <xdr:rowOff>121920</xdr:rowOff>
    </xdr:to>
    <xdr:sp macro="" textlink="">
      <xdr:nvSpPr>
        <xdr:cNvPr id="1054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75AF3F1E-809E-4EED-A488-CE1A5B543B18}"/>
            </a:ext>
          </a:extLst>
        </xdr:cNvPr>
        <xdr:cNvSpPr>
          <a:spLocks noChangeAspect="1" noChangeArrowheads="1"/>
        </xdr:cNvSpPr>
      </xdr:nvSpPr>
      <xdr:spPr bwMode="auto">
        <a:xfrm>
          <a:off x="4587240" y="54864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312420</xdr:colOff>
      <xdr:row>4</xdr:row>
      <xdr:rowOff>121920</xdr:rowOff>
    </xdr:to>
    <xdr:sp macro="" textlink="">
      <xdr:nvSpPr>
        <xdr:cNvPr id="1054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966202A0-96E3-4147-A6ED-036FEE79C939}"/>
            </a:ext>
          </a:extLst>
        </xdr:cNvPr>
        <xdr:cNvSpPr>
          <a:spLocks noChangeAspect="1" noChangeArrowheads="1"/>
        </xdr:cNvSpPr>
      </xdr:nvSpPr>
      <xdr:spPr bwMode="auto">
        <a:xfrm>
          <a:off x="4587240" y="54864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182880</xdr:rowOff>
    </xdr:from>
    <xdr:to>
      <xdr:col>8</xdr:col>
      <xdr:colOff>685800</xdr:colOff>
      <xdr:row>26</xdr:row>
      <xdr:rowOff>7620</xdr:rowOff>
    </xdr:to>
    <xdr:pic>
      <xdr:nvPicPr>
        <xdr:cNvPr id="10545" name="Imagen 14">
          <a:extLst>
            <a:ext uri="{FF2B5EF4-FFF2-40B4-BE49-F238E27FC236}">
              <a16:creationId xmlns:a16="http://schemas.microsoft.com/office/drawing/2014/main" id="{52FD4BBD-982A-4778-BCC5-52FB4ACA01C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57494"/>
        <a:stretch>
          <a:fillRect/>
        </a:stretch>
      </xdr:blipFill>
      <xdr:spPr bwMode="auto">
        <a:xfrm>
          <a:off x="716280" y="1485900"/>
          <a:ext cx="6126480" cy="3307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693420</xdr:colOff>
      <xdr:row>1</xdr:row>
      <xdr:rowOff>91440</xdr:rowOff>
    </xdr:from>
    <xdr:to>
      <xdr:col>3</xdr:col>
      <xdr:colOff>281940</xdr:colOff>
      <xdr:row>5</xdr:row>
      <xdr:rowOff>175260</xdr:rowOff>
    </xdr:to>
    <xdr:pic>
      <xdr:nvPicPr>
        <xdr:cNvPr id="10546" name="Picture 16">
          <a:extLst>
            <a:ext uri="{FF2B5EF4-FFF2-40B4-BE49-F238E27FC236}">
              <a16:creationId xmlns:a16="http://schemas.microsoft.com/office/drawing/2014/main" id="{28A57A79-CCD9-48FC-A968-6356CD2EA9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3420" y="274320"/>
          <a:ext cx="182118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708660</xdr:colOff>
      <xdr:row>50</xdr:row>
      <xdr:rowOff>76200</xdr:rowOff>
    </xdr:from>
    <xdr:to>
      <xdr:col>8</xdr:col>
      <xdr:colOff>342900</xdr:colOff>
      <xdr:row>53</xdr:row>
      <xdr:rowOff>121920</xdr:rowOff>
    </xdr:to>
    <xdr:pic>
      <xdr:nvPicPr>
        <xdr:cNvPr id="10547" name="Picture 16">
          <a:extLst>
            <a:ext uri="{FF2B5EF4-FFF2-40B4-BE49-F238E27FC236}">
              <a16:creationId xmlns:a16="http://schemas.microsoft.com/office/drawing/2014/main" id="{F2734DF5-1A16-4BF1-B5BE-3D6CF6E91C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61288" b="21819"/>
        <a:stretch>
          <a:fillRect/>
        </a:stretch>
      </xdr:blipFill>
      <xdr:spPr bwMode="auto">
        <a:xfrm>
          <a:off x="708660" y="9250680"/>
          <a:ext cx="579120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312420</xdr:colOff>
      <xdr:row>1</xdr:row>
      <xdr:rowOff>121920</xdr:rowOff>
    </xdr:to>
    <xdr:sp macro="" textlink="">
      <xdr:nvSpPr>
        <xdr:cNvPr id="8464" name="AutoShape 132" descr="Logo agencia">
          <a:extLst>
            <a:ext uri="{FF2B5EF4-FFF2-40B4-BE49-F238E27FC236}">
              <a16:creationId xmlns:a16="http://schemas.microsoft.com/office/drawing/2014/main" id="{46D4800B-DB4B-4FEF-95C2-E8B8688EBAD0}"/>
            </a:ext>
          </a:extLst>
        </xdr:cNvPr>
        <xdr:cNvSpPr>
          <a:spLocks noChangeAspect="1" noChangeArrowheads="1"/>
        </xdr:cNvSpPr>
      </xdr:nvSpPr>
      <xdr:spPr bwMode="auto">
        <a:xfrm>
          <a:off x="4945380" y="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312420</xdr:colOff>
      <xdr:row>1</xdr:row>
      <xdr:rowOff>121920</xdr:rowOff>
    </xdr:to>
    <xdr:sp macro="" textlink="">
      <xdr:nvSpPr>
        <xdr:cNvPr id="846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1AE3862A-F986-425B-9372-0C2CD189D895}"/>
            </a:ext>
          </a:extLst>
        </xdr:cNvPr>
        <xdr:cNvSpPr>
          <a:spLocks noChangeAspect="1" noChangeArrowheads="1"/>
        </xdr:cNvSpPr>
      </xdr:nvSpPr>
      <xdr:spPr bwMode="auto">
        <a:xfrm>
          <a:off x="4945380" y="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312420</xdr:colOff>
      <xdr:row>1</xdr:row>
      <xdr:rowOff>121920</xdr:rowOff>
    </xdr:to>
    <xdr:sp macro="" textlink="">
      <xdr:nvSpPr>
        <xdr:cNvPr id="846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E7959CA3-3B6D-4504-98F7-1840627F6510}"/>
            </a:ext>
          </a:extLst>
        </xdr:cNvPr>
        <xdr:cNvSpPr>
          <a:spLocks noChangeAspect="1" noChangeArrowheads="1"/>
        </xdr:cNvSpPr>
      </xdr:nvSpPr>
      <xdr:spPr bwMode="auto">
        <a:xfrm>
          <a:off x="4945380" y="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312420</xdr:colOff>
      <xdr:row>2</xdr:row>
      <xdr:rowOff>30480</xdr:rowOff>
    </xdr:to>
    <xdr:sp macro="" textlink="">
      <xdr:nvSpPr>
        <xdr:cNvPr id="7483" name="AutoShape 132" descr="Logo agencia">
          <a:extLst>
            <a:ext uri="{FF2B5EF4-FFF2-40B4-BE49-F238E27FC236}">
              <a16:creationId xmlns:a16="http://schemas.microsoft.com/office/drawing/2014/main" id="{9F144A84-CD9F-418D-AD7D-961CCE3514FD}"/>
            </a:ext>
          </a:extLst>
        </xdr:cNvPr>
        <xdr:cNvSpPr>
          <a:spLocks noChangeAspect="1" noChangeArrowheads="1"/>
        </xdr:cNvSpPr>
      </xdr:nvSpPr>
      <xdr:spPr bwMode="auto">
        <a:xfrm>
          <a:off x="12504420" y="220980"/>
          <a:ext cx="3124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312420</xdr:colOff>
      <xdr:row>2</xdr:row>
      <xdr:rowOff>30480</xdr:rowOff>
    </xdr:to>
    <xdr:sp macro="" textlink="">
      <xdr:nvSpPr>
        <xdr:cNvPr id="748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393DA1DF-1CA7-4B72-93A0-B3E219D3E900}"/>
            </a:ext>
          </a:extLst>
        </xdr:cNvPr>
        <xdr:cNvSpPr>
          <a:spLocks noChangeAspect="1" noChangeArrowheads="1"/>
        </xdr:cNvSpPr>
      </xdr:nvSpPr>
      <xdr:spPr bwMode="auto">
        <a:xfrm>
          <a:off x="12504420" y="220980"/>
          <a:ext cx="3124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312420</xdr:colOff>
      <xdr:row>2</xdr:row>
      <xdr:rowOff>30480</xdr:rowOff>
    </xdr:to>
    <xdr:sp macro="" textlink="">
      <xdr:nvSpPr>
        <xdr:cNvPr id="748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D1D612DF-AB26-446D-AACA-B799796DDA40}"/>
            </a:ext>
          </a:extLst>
        </xdr:cNvPr>
        <xdr:cNvSpPr>
          <a:spLocks noChangeAspect="1" noChangeArrowheads="1"/>
        </xdr:cNvSpPr>
      </xdr:nvSpPr>
      <xdr:spPr bwMode="auto">
        <a:xfrm>
          <a:off x="12504420" y="220980"/>
          <a:ext cx="3124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26"/>
  <sheetViews>
    <sheetView workbookViewId="0"/>
  </sheetViews>
  <sheetFormatPr baseColWidth="10" defaultColWidth="11.44140625" defaultRowHeight="14.4" x14ac:dyDescent="0.3"/>
  <cols>
    <col min="1" max="1" width="10.44140625" style="1" customWidth="1"/>
    <col min="2" max="2" width="10.6640625" style="1" customWidth="1"/>
    <col min="3" max="16384" width="11.44140625" style="1"/>
  </cols>
  <sheetData>
    <row r="4" spans="2:8" x14ac:dyDescent="0.3">
      <c r="G4"/>
    </row>
    <row r="5" spans="2:8" ht="16.2" customHeight="1" x14ac:dyDescent="0.3"/>
    <row r="8" spans="2:8" ht="15" customHeight="1" x14ac:dyDescent="0.3">
      <c r="B8" s="158" t="s">
        <v>52</v>
      </c>
      <c r="C8" s="158"/>
      <c r="D8" s="158"/>
      <c r="E8" s="158"/>
      <c r="F8" s="158"/>
      <c r="G8" s="158"/>
      <c r="H8" s="158"/>
    </row>
    <row r="27" spans="2:2" x14ac:dyDescent="0.3">
      <c r="B27" s="1" t="s">
        <v>138</v>
      </c>
    </row>
    <row r="28" spans="2:2" x14ac:dyDescent="0.3">
      <c r="B28" s="1" t="s">
        <v>139</v>
      </c>
    </row>
    <row r="31" spans="2:2" ht="14.4" customHeight="1" x14ac:dyDescent="0.3"/>
    <row r="56" spans="2:6" x14ac:dyDescent="0.3">
      <c r="B56" s="15" t="s">
        <v>82</v>
      </c>
    </row>
    <row r="57" spans="2:6" x14ac:dyDescent="0.3">
      <c r="B57" s="1" t="s">
        <v>83</v>
      </c>
    </row>
    <row r="58" spans="2:6" x14ac:dyDescent="0.3">
      <c r="B58" s="1" t="s">
        <v>112</v>
      </c>
      <c r="F58" s="21"/>
    </row>
    <row r="59" spans="2:6" x14ac:dyDescent="0.3">
      <c r="B59" s="16" t="s">
        <v>84</v>
      </c>
    </row>
    <row r="226" spans="2:2" ht="17.399999999999999" x14ac:dyDescent="0.3">
      <c r="B226" s="2"/>
    </row>
  </sheetData>
  <mergeCells count="1">
    <mergeCell ref="B8:H8"/>
  </mergeCells>
  <hyperlinks>
    <hyperlink ref="B59"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S17"/>
  <sheetViews>
    <sheetView topLeftCell="B1" zoomScale="70" zoomScaleNormal="70" workbookViewId="0">
      <selection sqref="A1:R17"/>
    </sheetView>
  </sheetViews>
  <sheetFormatPr baseColWidth="10" defaultColWidth="11.44140625" defaultRowHeight="14.4" x14ac:dyDescent="0.3"/>
  <cols>
    <col min="1" max="1" width="37.44140625" style="1" customWidth="1"/>
    <col min="2" max="3" width="11" style="1" customWidth="1"/>
    <col min="4" max="8" width="6.33203125" style="1" customWidth="1"/>
    <col min="9" max="10" width="26.6640625" style="1" customWidth="1"/>
    <col min="11" max="14" width="17" style="1" customWidth="1"/>
    <col min="15" max="15" width="19.44140625" style="1" customWidth="1"/>
    <col min="16" max="16" width="19.6640625" style="1" customWidth="1"/>
    <col min="17" max="17" width="17" style="1" customWidth="1"/>
    <col min="18" max="18" width="11.44140625" style="1"/>
    <col min="19" max="19" width="13" style="1" bestFit="1" customWidth="1"/>
    <col min="20" max="16384" width="11.44140625" style="1"/>
  </cols>
  <sheetData>
    <row r="2" spans="1:19" ht="15.6" x14ac:dyDescent="0.3">
      <c r="L2" s="166" t="s">
        <v>28</v>
      </c>
      <c r="M2" s="166"/>
      <c r="N2" s="166"/>
      <c r="O2" s="166"/>
      <c r="P2" s="166"/>
      <c r="Q2" s="166"/>
    </row>
    <row r="3" spans="1:19" ht="31.2" customHeight="1" x14ac:dyDescent="0.3">
      <c r="A3" s="167" t="s">
        <v>79</v>
      </c>
      <c r="B3" s="167"/>
      <c r="C3" s="167"/>
      <c r="D3" s="166" t="s">
        <v>69</v>
      </c>
      <c r="E3" s="166"/>
      <c r="F3" s="166"/>
      <c r="G3" s="166"/>
      <c r="H3" s="166"/>
      <c r="I3" s="168" t="s">
        <v>80</v>
      </c>
      <c r="J3" s="169"/>
      <c r="K3" s="44">
        <v>2015</v>
      </c>
      <c r="L3" s="44">
        <v>2016</v>
      </c>
      <c r="M3" s="44">
        <v>2017</v>
      </c>
      <c r="N3" s="44">
        <v>2018</v>
      </c>
      <c r="O3" s="17" t="s">
        <v>125</v>
      </c>
      <c r="P3" s="17" t="s">
        <v>126</v>
      </c>
      <c r="Q3" s="17" t="s">
        <v>127</v>
      </c>
      <c r="R3" s="45"/>
      <c r="S3" s="46"/>
    </row>
    <row r="4" spans="1:19" ht="219.75" customHeight="1" x14ac:dyDescent="0.3">
      <c r="A4" s="159" t="s">
        <v>64</v>
      </c>
      <c r="B4" s="159"/>
      <c r="C4" s="159"/>
      <c r="D4" s="160" t="s">
        <v>65</v>
      </c>
      <c r="E4" s="160"/>
      <c r="F4" s="160"/>
      <c r="G4" s="160"/>
      <c r="H4" s="160"/>
      <c r="I4" s="163" t="s">
        <v>78</v>
      </c>
      <c r="J4" s="164"/>
      <c r="K4" s="18" t="s">
        <v>141</v>
      </c>
      <c r="L4" s="18" t="s">
        <v>141</v>
      </c>
      <c r="M4" s="18" t="s">
        <v>141</v>
      </c>
      <c r="N4" s="18" t="s">
        <v>141</v>
      </c>
      <c r="O4" s="18" t="s">
        <v>141</v>
      </c>
      <c r="P4" s="18" t="s">
        <v>141</v>
      </c>
      <c r="Q4" s="18" t="s">
        <v>141</v>
      </c>
      <c r="R4" s="45"/>
      <c r="S4" s="46"/>
    </row>
    <row r="5" spans="1:19" ht="44.25" customHeight="1" x14ac:dyDescent="0.3">
      <c r="A5" s="159" t="s">
        <v>66</v>
      </c>
      <c r="B5" s="159"/>
      <c r="C5" s="159"/>
      <c r="D5" s="160" t="s">
        <v>67</v>
      </c>
      <c r="E5" s="160"/>
      <c r="F5" s="160"/>
      <c r="G5" s="160"/>
      <c r="H5" s="160"/>
      <c r="I5" s="163" t="s">
        <v>68</v>
      </c>
      <c r="J5" s="165"/>
      <c r="K5" s="19" t="s">
        <v>141</v>
      </c>
      <c r="L5" s="19" t="s">
        <v>141</v>
      </c>
      <c r="M5" s="19" t="s">
        <v>141</v>
      </c>
      <c r="N5" s="19" t="s">
        <v>141</v>
      </c>
      <c r="O5" s="19" t="s">
        <v>141</v>
      </c>
      <c r="P5" s="19" t="s">
        <v>141</v>
      </c>
      <c r="Q5" s="19" t="s">
        <v>141</v>
      </c>
      <c r="R5" s="45"/>
      <c r="S5" s="46"/>
    </row>
    <row r="6" spans="1:19" ht="72" customHeight="1" x14ac:dyDescent="0.3">
      <c r="A6" s="159" t="s">
        <v>150</v>
      </c>
      <c r="B6" s="159"/>
      <c r="C6" s="159"/>
      <c r="D6" s="160" t="s">
        <v>72</v>
      </c>
      <c r="E6" s="160"/>
      <c r="F6" s="160"/>
      <c r="G6" s="160"/>
      <c r="H6" s="160"/>
      <c r="I6" s="161" t="s">
        <v>132</v>
      </c>
      <c r="J6" s="162"/>
      <c r="K6" s="19">
        <f>(677271644)/857094572</f>
        <v>0.79019476511163811</v>
      </c>
      <c r="L6" s="19">
        <f>+'Informe de Empalme (ÁnimoLucro)'!E103/'Informe de Empalme (ÁnimoLucro)'!B103</f>
        <v>0.74837477921447493</v>
      </c>
      <c r="M6" s="19">
        <f>+'Informe de Empalme (ÁnimoLucro)'!F103/'Informe de Empalme (ÁnimoLucro)'!C103</f>
        <v>0.89411850193572751</v>
      </c>
      <c r="N6" s="19"/>
      <c r="O6" s="19"/>
      <c r="P6" s="19"/>
      <c r="Q6" s="19"/>
      <c r="R6" s="45"/>
      <c r="S6" s="46"/>
    </row>
    <row r="7" spans="1:19" ht="54.75" customHeight="1" x14ac:dyDescent="0.3">
      <c r="A7" s="159" t="s">
        <v>151</v>
      </c>
      <c r="B7" s="159"/>
      <c r="C7" s="159"/>
      <c r="D7" s="160" t="s">
        <v>72</v>
      </c>
      <c r="E7" s="160"/>
      <c r="F7" s="160"/>
      <c r="G7" s="160"/>
      <c r="H7" s="160"/>
      <c r="I7" s="161" t="s">
        <v>132</v>
      </c>
      <c r="J7" s="162"/>
      <c r="K7" s="19"/>
      <c r="L7" s="19"/>
      <c r="M7" s="19"/>
      <c r="N7" s="19">
        <f>+'Informe de Empalme (ÁnimoLucro)'!G104/'Informe de Empalme (ÁnimoLucro)'!D104</f>
        <v>1.0283690842261153</v>
      </c>
      <c r="O7" s="19">
        <f>8669711.71/9862679.28</f>
        <v>0.87904224236317263</v>
      </c>
      <c r="P7" s="57">
        <f>(16598951.48/17447285.12)</f>
        <v>0.95137732694999366</v>
      </c>
      <c r="Q7" s="19"/>
      <c r="R7" s="45"/>
      <c r="S7" s="46"/>
    </row>
    <row r="8" spans="1:19" ht="54.75" customHeight="1" x14ac:dyDescent="0.3">
      <c r="A8" s="159" t="s">
        <v>152</v>
      </c>
      <c r="B8" s="159"/>
      <c r="C8" s="159"/>
      <c r="D8" s="160" t="s">
        <v>72</v>
      </c>
      <c r="E8" s="160"/>
      <c r="F8" s="160"/>
      <c r="G8" s="160"/>
      <c r="H8" s="160"/>
      <c r="I8" s="161" t="s">
        <v>132</v>
      </c>
      <c r="J8" s="162"/>
      <c r="K8" s="19"/>
      <c r="L8" s="19"/>
      <c r="M8" s="19"/>
      <c r="N8" s="19">
        <f>+'Informe de Empalme (ÁnimoLucro)'!G105/'Informe de Empalme (ÁnimoLucro)'!D105</f>
        <v>0.33800441470565928</v>
      </c>
      <c r="O8" s="19">
        <f>8241462.83/721674361.6</f>
        <v>1.1419919105520293E-2</v>
      </c>
      <c r="P8" s="19">
        <f>199528588.9/1166117185.88</f>
        <v>0.17110509245211708</v>
      </c>
      <c r="Q8" s="19"/>
      <c r="R8" s="45"/>
      <c r="S8" s="46"/>
    </row>
    <row r="9" spans="1:19" ht="46.5" customHeight="1" x14ac:dyDescent="0.3">
      <c r="A9" s="159" t="s">
        <v>74</v>
      </c>
      <c r="B9" s="159"/>
      <c r="C9" s="159"/>
      <c r="D9" s="160" t="s">
        <v>73</v>
      </c>
      <c r="E9" s="160"/>
      <c r="F9" s="160"/>
      <c r="G9" s="160"/>
      <c r="H9" s="160"/>
      <c r="I9" s="161" t="s">
        <v>81</v>
      </c>
      <c r="J9" s="162"/>
      <c r="K9" s="19" t="s">
        <v>141</v>
      </c>
      <c r="L9" s="19" t="s">
        <v>141</v>
      </c>
      <c r="M9" s="19" t="s">
        <v>141</v>
      </c>
      <c r="N9" s="19" t="s">
        <v>141</v>
      </c>
      <c r="O9" s="19"/>
      <c r="P9" s="19"/>
      <c r="Q9" s="19"/>
      <c r="R9" s="45"/>
      <c r="S9" s="46"/>
    </row>
    <row r="10" spans="1:19" ht="57.75" customHeight="1" x14ac:dyDescent="0.3">
      <c r="A10" s="159" t="s">
        <v>75</v>
      </c>
      <c r="B10" s="159"/>
      <c r="C10" s="159"/>
      <c r="D10" s="160" t="s">
        <v>76</v>
      </c>
      <c r="E10" s="160"/>
      <c r="F10" s="160"/>
      <c r="G10" s="160"/>
      <c r="H10" s="160"/>
      <c r="I10" s="163" t="s">
        <v>77</v>
      </c>
      <c r="J10" s="164"/>
      <c r="K10" s="20"/>
      <c r="L10" s="20"/>
      <c r="M10" s="20"/>
      <c r="N10" s="20">
        <f>+(9949872663-4187917352)/713276092</f>
        <v>8.0781556757968556</v>
      </c>
      <c r="O10" s="20">
        <f>+(O12-O13)/O14</f>
        <v>7.093696719169106</v>
      </c>
      <c r="P10" s="20">
        <f>+(P12-P13)/P14</f>
        <v>6.5031025636069053</v>
      </c>
      <c r="Q10" s="20"/>
      <c r="R10" s="45"/>
      <c r="S10" s="46"/>
    </row>
    <row r="12" spans="1:19" x14ac:dyDescent="0.3">
      <c r="A12" s="1" t="s">
        <v>153</v>
      </c>
      <c r="M12" s="54" t="s">
        <v>156</v>
      </c>
      <c r="N12" s="55"/>
      <c r="O12" s="56">
        <v>9776720943.7817078</v>
      </c>
      <c r="P12" s="51">
        <v>11008881994.840839</v>
      </c>
      <c r="Q12" s="52" t="s">
        <v>164</v>
      </c>
    </row>
    <row r="13" spans="1:19" x14ac:dyDescent="0.3">
      <c r="A13" s="1" t="s">
        <v>154</v>
      </c>
      <c r="M13" s="54" t="s">
        <v>157</v>
      </c>
      <c r="N13" s="55"/>
      <c r="O13" s="56">
        <v>4657381889.75385</v>
      </c>
      <c r="P13" s="53">
        <v>4723057211.8346796</v>
      </c>
      <c r="Q13" s="52" t="s">
        <v>165</v>
      </c>
    </row>
    <row r="14" spans="1:19" x14ac:dyDescent="0.3">
      <c r="A14" s="1" t="s">
        <v>155</v>
      </c>
      <c r="M14" s="54" t="s">
        <v>158</v>
      </c>
      <c r="N14" s="55"/>
      <c r="O14" s="56">
        <v>721674362</v>
      </c>
      <c r="P14" s="53">
        <v>966588596.98496997</v>
      </c>
      <c r="Q14" s="52" t="s">
        <v>166</v>
      </c>
    </row>
    <row r="17" spans="1:1" x14ac:dyDescent="0.3">
      <c r="A17" s="1" t="s">
        <v>159</v>
      </c>
    </row>
  </sheetData>
  <mergeCells count="25">
    <mergeCell ref="A7:C7"/>
    <mergeCell ref="D7:H7"/>
    <mergeCell ref="I7:J7"/>
    <mergeCell ref="A8:C8"/>
    <mergeCell ref="D8:H8"/>
    <mergeCell ref="I8:J8"/>
    <mergeCell ref="L2:Q2"/>
    <mergeCell ref="A3:C3"/>
    <mergeCell ref="D3:H3"/>
    <mergeCell ref="I3:J3"/>
    <mergeCell ref="A4:C4"/>
    <mergeCell ref="D4:H4"/>
    <mergeCell ref="I4:J4"/>
    <mergeCell ref="A5:C5"/>
    <mergeCell ref="D5:H5"/>
    <mergeCell ref="I5:J5"/>
    <mergeCell ref="A6:C6"/>
    <mergeCell ref="D6:H6"/>
    <mergeCell ref="I6:J6"/>
    <mergeCell ref="A9:C9"/>
    <mergeCell ref="D9:H9"/>
    <mergeCell ref="I9:J9"/>
    <mergeCell ref="A10:C10"/>
    <mergeCell ref="D10:H10"/>
    <mergeCell ref="I10:J10"/>
  </mergeCells>
  <pageMargins left="0.23622047244094491" right="3.937007874015748E-2" top="0.74803149606299213" bottom="0.74803149606299213" header="0.31496062992125984" footer="0.31496062992125984"/>
  <pageSetup scale="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73"/>
  <sheetViews>
    <sheetView zoomScale="55" zoomScaleNormal="55" workbookViewId="0">
      <selection activeCell="D13" sqref="D13"/>
    </sheetView>
  </sheetViews>
  <sheetFormatPr baseColWidth="10" defaultColWidth="11.44140625" defaultRowHeight="17.399999999999999" x14ac:dyDescent="0.35"/>
  <cols>
    <col min="1" max="1" width="53.33203125" style="12" customWidth="1"/>
    <col min="2" max="3" width="25.6640625" style="12" customWidth="1"/>
    <col min="4" max="4" width="25.88671875" style="12" customWidth="1"/>
    <col min="5" max="6" width="25.88671875" style="155" customWidth="1"/>
    <col min="7" max="8" width="25.88671875" style="12" customWidth="1"/>
    <col min="9" max="10" width="20" style="12" customWidth="1"/>
    <col min="11" max="12" width="16.5546875" style="12" customWidth="1"/>
    <col min="13" max="13" width="8.109375" style="12" customWidth="1"/>
    <col min="14" max="14" width="11.6640625" style="12" customWidth="1"/>
    <col min="15" max="16384" width="11.44140625" style="12"/>
  </cols>
  <sheetData>
    <row r="1" spans="1:16" s="81" customFormat="1" x14ac:dyDescent="0.35">
      <c r="A1" s="77"/>
      <c r="B1" s="78"/>
      <c r="C1" s="78"/>
      <c r="D1" s="78"/>
      <c r="E1" s="79"/>
      <c r="F1" s="79"/>
      <c r="G1" s="78"/>
      <c r="H1" s="78"/>
      <c r="I1" s="78"/>
      <c r="J1" s="78"/>
      <c r="K1" s="78"/>
      <c r="L1" s="80"/>
    </row>
    <row r="2" spans="1:16" ht="22.5" customHeight="1" x14ac:dyDescent="0.35">
      <c r="A2" s="25" t="s">
        <v>33</v>
      </c>
      <c r="B2" s="82"/>
      <c r="C2" s="82"/>
      <c r="D2" s="206"/>
      <c r="E2" s="206"/>
      <c r="F2" s="206"/>
      <c r="G2" s="206"/>
      <c r="H2" s="206"/>
      <c r="I2" s="206"/>
      <c r="J2" s="206"/>
      <c r="K2" s="206"/>
      <c r="L2" s="230"/>
      <c r="M2" s="83"/>
      <c r="N2" s="83"/>
    </row>
    <row r="3" spans="1:16" ht="14.25" customHeight="1" x14ac:dyDescent="0.35">
      <c r="A3" s="189"/>
      <c r="B3" s="229"/>
      <c r="C3" s="229"/>
      <c r="D3" s="229"/>
      <c r="E3" s="229"/>
      <c r="F3" s="229"/>
      <c r="G3" s="229"/>
      <c r="H3" s="229"/>
      <c r="I3" s="229"/>
      <c r="J3" s="229"/>
      <c r="K3" s="229"/>
      <c r="L3" s="231"/>
      <c r="M3" s="84"/>
      <c r="N3" s="84"/>
    </row>
    <row r="4" spans="1:16" x14ac:dyDescent="0.35">
      <c r="A4" s="194" t="s">
        <v>53</v>
      </c>
      <c r="B4" s="195"/>
      <c r="C4" s="195"/>
      <c r="D4" s="195"/>
      <c r="E4" s="69"/>
      <c r="F4" s="69"/>
      <c r="G4" s="31"/>
      <c r="H4" s="31"/>
      <c r="I4" s="31"/>
      <c r="J4" s="31"/>
      <c r="K4" s="31"/>
      <c r="L4" s="13"/>
    </row>
    <row r="5" spans="1:16" ht="19.5" customHeight="1" x14ac:dyDescent="0.35">
      <c r="A5" s="7"/>
      <c r="B5" s="30"/>
      <c r="C5" s="30"/>
      <c r="D5" s="30"/>
      <c r="E5" s="69"/>
      <c r="F5" s="69"/>
      <c r="G5" s="31"/>
      <c r="H5" s="31"/>
      <c r="I5" s="31"/>
      <c r="J5" s="31"/>
      <c r="K5" s="31"/>
      <c r="L5" s="13"/>
    </row>
    <row r="6" spans="1:16" ht="63.75" customHeight="1" x14ac:dyDescent="0.35">
      <c r="A6" s="216" t="s">
        <v>3</v>
      </c>
      <c r="B6" s="67" t="s">
        <v>44</v>
      </c>
      <c r="C6" s="203" t="s">
        <v>54</v>
      </c>
      <c r="D6" s="203"/>
      <c r="E6" s="232" t="s">
        <v>113</v>
      </c>
      <c r="F6" s="232" t="s">
        <v>114</v>
      </c>
      <c r="G6" s="203" t="s">
        <v>17</v>
      </c>
      <c r="H6" s="203" t="s">
        <v>38</v>
      </c>
      <c r="I6" s="203" t="s">
        <v>18</v>
      </c>
      <c r="J6" s="203"/>
      <c r="K6" s="203" t="s">
        <v>43</v>
      </c>
      <c r="L6" s="228"/>
      <c r="P6" s="3"/>
    </row>
    <row r="7" spans="1:16" ht="42" customHeight="1" x14ac:dyDescent="0.35">
      <c r="A7" s="216"/>
      <c r="B7" s="67" t="s">
        <v>133</v>
      </c>
      <c r="C7" s="203"/>
      <c r="D7" s="203"/>
      <c r="E7" s="233"/>
      <c r="F7" s="233"/>
      <c r="G7" s="203"/>
      <c r="H7" s="203"/>
      <c r="I7" s="4" t="s">
        <v>19</v>
      </c>
      <c r="J7" s="4" t="s">
        <v>20</v>
      </c>
      <c r="K7" s="4" t="s">
        <v>19</v>
      </c>
      <c r="L7" s="5" t="s">
        <v>20</v>
      </c>
    </row>
    <row r="8" spans="1:16" ht="36.75" customHeight="1" x14ac:dyDescent="0.35">
      <c r="A8" s="85" t="s">
        <v>50</v>
      </c>
      <c r="B8" s="86" t="s">
        <v>45</v>
      </c>
      <c r="C8" s="203" t="s">
        <v>189</v>
      </c>
      <c r="D8" s="203"/>
      <c r="E8" s="67"/>
      <c r="F8" s="67"/>
      <c r="G8" s="87"/>
      <c r="H8" s="88"/>
      <c r="I8" s="88"/>
      <c r="J8" s="89"/>
      <c r="K8" s="89"/>
      <c r="L8" s="90"/>
    </row>
    <row r="9" spans="1:16" ht="30.75" customHeight="1" x14ac:dyDescent="0.35">
      <c r="A9" s="85" t="s">
        <v>51</v>
      </c>
      <c r="B9" s="86" t="s">
        <v>45</v>
      </c>
      <c r="C9" s="203" t="s">
        <v>189</v>
      </c>
      <c r="D9" s="203"/>
      <c r="E9" s="67"/>
      <c r="F9" s="67"/>
      <c r="G9" s="87"/>
      <c r="H9" s="88"/>
      <c r="I9" s="88"/>
      <c r="J9" s="89"/>
      <c r="K9" s="89"/>
      <c r="L9" s="90"/>
    </row>
    <row r="10" spans="1:16" x14ac:dyDescent="0.35">
      <c r="A10" s="91" t="s">
        <v>48</v>
      </c>
      <c r="B10" s="31"/>
      <c r="C10" s="31"/>
      <c r="D10" s="31"/>
      <c r="E10" s="32"/>
      <c r="F10" s="32"/>
      <c r="G10" s="31"/>
      <c r="H10" s="31"/>
      <c r="I10" s="31"/>
      <c r="J10" s="31"/>
      <c r="K10" s="31"/>
      <c r="L10" s="13"/>
      <c r="M10" s="92"/>
      <c r="N10" s="93"/>
    </row>
    <row r="11" spans="1:16" ht="18.75" customHeight="1" x14ac:dyDescent="0.35">
      <c r="A11" s="189"/>
      <c r="B11" s="229"/>
      <c r="C11" s="229"/>
      <c r="D11" s="229"/>
      <c r="E11" s="229"/>
      <c r="F11" s="229"/>
      <c r="G11" s="229"/>
      <c r="H11" s="229"/>
      <c r="I11" s="34"/>
      <c r="J11" s="34"/>
      <c r="K11" s="34"/>
      <c r="L11" s="28"/>
      <c r="M11" s="84"/>
      <c r="N11" s="84"/>
    </row>
    <row r="12" spans="1:16" ht="13.2" customHeight="1" x14ac:dyDescent="0.35">
      <c r="A12" s="94"/>
      <c r="B12" s="95"/>
      <c r="C12" s="95"/>
      <c r="D12" s="95"/>
      <c r="E12" s="36"/>
      <c r="F12" s="36"/>
      <c r="G12" s="95"/>
      <c r="H12" s="95"/>
      <c r="I12" s="95"/>
      <c r="J12" s="95"/>
      <c r="K12" s="95"/>
      <c r="L12" s="96"/>
      <c r="M12" s="84"/>
      <c r="N12" s="84"/>
    </row>
    <row r="13" spans="1:16" x14ac:dyDescent="0.35">
      <c r="A13" s="194" t="s">
        <v>134</v>
      </c>
      <c r="B13" s="195"/>
      <c r="C13" s="195"/>
      <c r="D13" s="29"/>
      <c r="E13" s="69"/>
      <c r="F13" s="32"/>
      <c r="G13" s="31"/>
      <c r="H13" s="31"/>
      <c r="I13" s="31"/>
      <c r="J13" s="31"/>
      <c r="K13" s="31"/>
      <c r="L13" s="13"/>
      <c r="M13" s="92"/>
      <c r="N13" s="93"/>
    </row>
    <row r="14" spans="1:16" x14ac:dyDescent="0.35">
      <c r="A14" s="14" t="s">
        <v>62</v>
      </c>
      <c r="B14" s="30"/>
      <c r="C14" s="30"/>
      <c r="D14" s="29"/>
      <c r="E14" s="69"/>
      <c r="F14" s="32"/>
      <c r="G14" s="31"/>
      <c r="H14" s="31"/>
      <c r="I14" s="31"/>
      <c r="J14" s="31"/>
      <c r="K14" s="31"/>
      <c r="L14" s="13"/>
      <c r="M14" s="92"/>
      <c r="N14" s="93"/>
    </row>
    <row r="15" spans="1:16" ht="65.25" customHeight="1" x14ac:dyDescent="0.35">
      <c r="A15" s="66" t="s">
        <v>3</v>
      </c>
      <c r="B15" s="225" t="s">
        <v>143</v>
      </c>
      <c r="C15" s="225"/>
      <c r="D15" s="225" t="s">
        <v>160</v>
      </c>
      <c r="E15" s="225"/>
      <c r="F15" s="226" t="s">
        <v>85</v>
      </c>
      <c r="G15" s="227"/>
      <c r="H15" s="225" t="s">
        <v>15</v>
      </c>
      <c r="I15" s="225"/>
      <c r="J15" s="225"/>
      <c r="K15" s="31"/>
      <c r="L15" s="13"/>
      <c r="M15" s="92"/>
      <c r="N15" s="93"/>
    </row>
    <row r="16" spans="1:16" ht="39.75" customHeight="1" x14ac:dyDescent="0.35">
      <c r="A16" s="9" t="s">
        <v>14</v>
      </c>
      <c r="B16" s="203"/>
      <c r="C16" s="203"/>
      <c r="D16" s="203"/>
      <c r="E16" s="203"/>
      <c r="F16" s="218"/>
      <c r="G16" s="219"/>
      <c r="H16" s="203"/>
      <c r="I16" s="203"/>
      <c r="J16" s="203"/>
      <c r="K16" s="31"/>
      <c r="L16" s="13"/>
      <c r="M16" s="92"/>
      <c r="N16" s="93"/>
    </row>
    <row r="17" spans="1:15" ht="19.5" customHeight="1" x14ac:dyDescent="0.35">
      <c r="A17" s="97" t="s">
        <v>36</v>
      </c>
      <c r="B17" s="224" t="s">
        <v>141</v>
      </c>
      <c r="C17" s="224"/>
      <c r="D17" s="224" t="s">
        <v>141</v>
      </c>
      <c r="E17" s="224"/>
      <c r="F17" s="224" t="s">
        <v>141</v>
      </c>
      <c r="G17" s="224"/>
      <c r="H17" s="224" t="s">
        <v>141</v>
      </c>
      <c r="I17" s="224"/>
      <c r="J17" s="224"/>
      <c r="K17" s="31"/>
      <c r="L17" s="13"/>
      <c r="M17" s="92"/>
      <c r="N17" s="98">
        <v>43616</v>
      </c>
      <c r="O17" s="31"/>
    </row>
    <row r="18" spans="1:15" ht="34.5" customHeight="1" x14ac:dyDescent="0.35">
      <c r="A18" s="99" t="s">
        <v>37</v>
      </c>
      <c r="B18" s="217">
        <v>12107479</v>
      </c>
      <c r="C18" s="217"/>
      <c r="D18" s="217">
        <v>11827086.361</v>
      </c>
      <c r="E18" s="217"/>
      <c r="F18" s="218"/>
      <c r="G18" s="219"/>
      <c r="H18" s="203"/>
      <c r="I18" s="203"/>
      <c r="J18" s="203"/>
      <c r="K18" s="31"/>
      <c r="L18" s="13"/>
      <c r="M18" s="92"/>
      <c r="N18" s="100">
        <v>43651</v>
      </c>
      <c r="O18" s="31" t="s">
        <v>140</v>
      </c>
    </row>
    <row r="19" spans="1:15" x14ac:dyDescent="0.35">
      <c r="A19" s="209" t="s">
        <v>49</v>
      </c>
      <c r="B19" s="210"/>
      <c r="C19" s="210"/>
      <c r="D19" s="210"/>
      <c r="E19" s="210"/>
      <c r="F19" s="32"/>
      <c r="G19" s="31"/>
      <c r="H19" s="31"/>
      <c r="I19" s="31"/>
      <c r="J19" s="31"/>
      <c r="K19" s="31"/>
      <c r="L19" s="13"/>
      <c r="M19" s="92"/>
      <c r="N19" s="93"/>
    </row>
    <row r="20" spans="1:15" ht="38.25" customHeight="1" x14ac:dyDescent="0.35">
      <c r="A20" s="234" t="s">
        <v>180</v>
      </c>
      <c r="B20" s="235"/>
      <c r="C20" s="235"/>
      <c r="D20" s="235"/>
      <c r="E20" s="235"/>
      <c r="F20" s="235"/>
      <c r="G20" s="235"/>
      <c r="H20" s="235"/>
      <c r="I20" s="235"/>
      <c r="J20" s="235"/>
      <c r="K20" s="235"/>
      <c r="L20" s="239"/>
      <c r="M20" s="101"/>
      <c r="N20" s="101"/>
    </row>
    <row r="21" spans="1:15" ht="17.25" customHeight="1" x14ac:dyDescent="0.35">
      <c r="A21" s="102"/>
      <c r="B21" s="103"/>
      <c r="C21" s="103"/>
      <c r="D21" s="103"/>
      <c r="E21" s="103"/>
      <c r="F21" s="103"/>
      <c r="G21" s="103"/>
      <c r="H21" s="103"/>
      <c r="I21" s="103"/>
      <c r="J21" s="103"/>
      <c r="K21" s="103"/>
      <c r="L21" s="104"/>
      <c r="M21" s="101"/>
      <c r="N21" s="101"/>
    </row>
    <row r="22" spans="1:15" x14ac:dyDescent="0.35">
      <c r="A22" s="22" t="s">
        <v>135</v>
      </c>
      <c r="B22" s="29"/>
      <c r="C22" s="29"/>
      <c r="D22" s="29"/>
      <c r="E22" s="69"/>
      <c r="F22" s="32"/>
      <c r="G22" s="31"/>
      <c r="H22" s="31"/>
      <c r="I22" s="31"/>
      <c r="J22" s="31"/>
      <c r="K22" s="31"/>
      <c r="L22" s="13"/>
      <c r="M22" s="92"/>
      <c r="N22" s="93"/>
    </row>
    <row r="23" spans="1:15" ht="39" customHeight="1" x14ac:dyDescent="0.35">
      <c r="A23" s="220" t="s">
        <v>46</v>
      </c>
      <c r="B23" s="221"/>
      <c r="C23" s="27" t="s">
        <v>47</v>
      </c>
      <c r="D23" s="27" t="s">
        <v>45</v>
      </c>
      <c r="E23" s="67" t="s">
        <v>70</v>
      </c>
      <c r="F23" s="68"/>
      <c r="G23" s="31"/>
      <c r="H23" s="31"/>
      <c r="I23" s="31"/>
      <c r="J23" s="31"/>
      <c r="K23" s="31"/>
      <c r="L23" s="13"/>
      <c r="M23" s="92"/>
      <c r="N23" s="93"/>
    </row>
    <row r="24" spans="1:15" ht="33" customHeight="1" x14ac:dyDescent="0.35">
      <c r="A24" s="222"/>
      <c r="B24" s="223"/>
      <c r="C24" s="105"/>
      <c r="D24" s="105"/>
      <c r="E24" s="27"/>
      <c r="F24" s="69"/>
      <c r="G24" s="31"/>
      <c r="H24" s="31"/>
      <c r="I24" s="31"/>
      <c r="J24" s="31"/>
      <c r="K24" s="31"/>
      <c r="L24" s="13"/>
      <c r="M24" s="92"/>
      <c r="N24" s="93"/>
    </row>
    <row r="25" spans="1:15" ht="21" customHeight="1" x14ac:dyDescent="0.35">
      <c r="A25" s="106"/>
      <c r="B25" s="95"/>
      <c r="C25" s="29"/>
      <c r="D25" s="29"/>
      <c r="E25" s="69"/>
      <c r="F25" s="32"/>
      <c r="G25" s="31"/>
      <c r="H25" s="31"/>
      <c r="I25" s="31"/>
      <c r="J25" s="31"/>
      <c r="K25" s="31"/>
      <c r="L25" s="13"/>
      <c r="M25" s="92"/>
      <c r="N25" s="93"/>
    </row>
    <row r="26" spans="1:15" ht="33.75" customHeight="1" x14ac:dyDescent="0.35">
      <c r="A26" s="66" t="s">
        <v>3</v>
      </c>
      <c r="B26" s="203" t="s">
        <v>144</v>
      </c>
      <c r="C26" s="203"/>
      <c r="D26" s="203" t="s">
        <v>161</v>
      </c>
      <c r="E26" s="203"/>
      <c r="F26" s="203" t="s">
        <v>128</v>
      </c>
      <c r="G26" s="203"/>
      <c r="H26" s="203" t="s">
        <v>86</v>
      </c>
      <c r="I26" s="203"/>
      <c r="J26" s="31"/>
      <c r="K26" s="31"/>
      <c r="L26" s="13"/>
      <c r="M26" s="92"/>
      <c r="N26" s="93"/>
    </row>
    <row r="27" spans="1:15" ht="24" customHeight="1" x14ac:dyDescent="0.35">
      <c r="A27" s="9" t="s">
        <v>16</v>
      </c>
      <c r="B27" s="217">
        <v>9776720944</v>
      </c>
      <c r="C27" s="217"/>
      <c r="D27" s="217">
        <v>11008881994.840839</v>
      </c>
      <c r="E27" s="217"/>
      <c r="F27" s="203"/>
      <c r="G27" s="203"/>
      <c r="H27" s="203"/>
      <c r="I27" s="203"/>
      <c r="J27" s="31"/>
      <c r="K27" s="31"/>
      <c r="L27" s="13"/>
      <c r="M27" s="92"/>
      <c r="N27" s="93"/>
    </row>
    <row r="28" spans="1:15" x14ac:dyDescent="0.35">
      <c r="A28" s="209" t="s">
        <v>49</v>
      </c>
      <c r="B28" s="210"/>
      <c r="C28" s="210"/>
      <c r="D28" s="210"/>
      <c r="E28" s="210"/>
      <c r="F28" s="32"/>
      <c r="G28" s="31"/>
      <c r="H28" s="31"/>
      <c r="I28" s="31"/>
      <c r="J28" s="31"/>
      <c r="K28" s="31"/>
      <c r="L28" s="13"/>
      <c r="M28" s="92"/>
      <c r="N28" s="93"/>
    </row>
    <row r="29" spans="1:15" ht="20.25" customHeight="1" x14ac:dyDescent="0.35">
      <c r="A29" s="236" t="s">
        <v>181</v>
      </c>
      <c r="B29" s="237"/>
      <c r="C29" s="237"/>
      <c r="D29" s="237"/>
      <c r="E29" s="237"/>
      <c r="F29" s="237"/>
      <c r="G29" s="237"/>
      <c r="H29" s="237"/>
      <c r="I29" s="237"/>
      <c r="J29" s="237"/>
      <c r="K29" s="237"/>
      <c r="L29" s="238"/>
      <c r="M29" s="92"/>
      <c r="N29" s="93"/>
    </row>
    <row r="30" spans="1:15" ht="20.25" customHeight="1" x14ac:dyDescent="0.35">
      <c r="A30" s="236"/>
      <c r="B30" s="237"/>
      <c r="C30" s="237"/>
      <c r="D30" s="237"/>
      <c r="E30" s="237"/>
      <c r="F30" s="237"/>
      <c r="G30" s="237"/>
      <c r="H30" s="237"/>
      <c r="I30" s="237"/>
      <c r="J30" s="237"/>
      <c r="K30" s="237"/>
      <c r="L30" s="238"/>
      <c r="M30" s="92"/>
      <c r="N30" s="93"/>
    </row>
    <row r="31" spans="1:15" ht="20.25" customHeight="1" thickBot="1" x14ac:dyDescent="0.4">
      <c r="A31" s="107"/>
      <c r="B31" s="31"/>
      <c r="C31" s="31"/>
      <c r="D31" s="31"/>
      <c r="E31" s="32"/>
      <c r="F31" s="32"/>
      <c r="G31" s="31"/>
      <c r="H31" s="31"/>
      <c r="I31" s="31"/>
      <c r="J31" s="31"/>
      <c r="K31" s="31"/>
      <c r="L31" s="13"/>
      <c r="M31" s="92"/>
      <c r="N31" s="93"/>
    </row>
    <row r="32" spans="1:15" ht="20.25" customHeight="1" thickBot="1" x14ac:dyDescent="0.4">
      <c r="A32" s="23" t="s">
        <v>136</v>
      </c>
      <c r="B32" s="24"/>
      <c r="C32" s="47">
        <v>0</v>
      </c>
      <c r="D32" s="33"/>
      <c r="E32" s="32"/>
      <c r="F32" s="32"/>
      <c r="G32" s="31"/>
      <c r="H32" s="31"/>
      <c r="I32" s="31"/>
      <c r="J32" s="31"/>
      <c r="K32" s="31"/>
      <c r="L32" s="13"/>
      <c r="M32" s="92"/>
      <c r="N32" s="93"/>
    </row>
    <row r="33" spans="1:14" ht="20.25" customHeight="1" x14ac:dyDescent="0.35">
      <c r="A33" s="6"/>
      <c r="B33" s="31"/>
      <c r="C33" s="31"/>
      <c r="D33" s="31"/>
      <c r="E33" s="32"/>
      <c r="F33" s="32"/>
      <c r="G33" s="31"/>
      <c r="H33" s="31"/>
      <c r="I33" s="31"/>
      <c r="J33" s="31"/>
      <c r="K33" s="31"/>
      <c r="L33" s="13"/>
      <c r="M33" s="92"/>
      <c r="N33" s="93"/>
    </row>
    <row r="34" spans="1:14" ht="20.25" customHeight="1" x14ac:dyDescent="0.35">
      <c r="A34" s="194" t="s">
        <v>137</v>
      </c>
      <c r="B34" s="195"/>
      <c r="C34" s="195"/>
      <c r="D34" s="31"/>
      <c r="E34" s="32"/>
      <c r="F34" s="32"/>
      <c r="G34" s="31"/>
      <c r="H34" s="31"/>
      <c r="I34" s="31"/>
      <c r="J34" s="31"/>
      <c r="K34" s="31"/>
      <c r="L34" s="13"/>
      <c r="M34" s="92"/>
      <c r="N34" s="93"/>
    </row>
    <row r="35" spans="1:14" ht="20.25" customHeight="1" x14ac:dyDescent="0.35">
      <c r="A35" s="14" t="s">
        <v>62</v>
      </c>
      <c r="B35" s="69"/>
      <c r="C35" s="69"/>
      <c r="D35" s="31"/>
      <c r="E35" s="32"/>
      <c r="F35" s="32"/>
      <c r="G35" s="31"/>
      <c r="H35" s="31"/>
      <c r="I35" s="31"/>
      <c r="J35" s="31"/>
      <c r="K35" s="31"/>
      <c r="L35" s="13"/>
      <c r="M35" s="92"/>
      <c r="N35" s="93"/>
    </row>
    <row r="36" spans="1:14" ht="20.25" customHeight="1" x14ac:dyDescent="0.35">
      <c r="A36" s="216" t="s">
        <v>0</v>
      </c>
      <c r="B36" s="203" t="s">
        <v>10</v>
      </c>
      <c r="C36" s="203" t="s">
        <v>87</v>
      </c>
      <c r="D36" s="203" t="s">
        <v>88</v>
      </c>
      <c r="E36" s="204"/>
      <c r="F36" s="204"/>
      <c r="G36" s="204"/>
      <c r="H36" s="204"/>
      <c r="I36" s="31"/>
      <c r="J36" s="31"/>
      <c r="K36" s="31"/>
      <c r="L36" s="13"/>
      <c r="M36" s="92"/>
      <c r="N36" s="93"/>
    </row>
    <row r="37" spans="1:14" ht="20.25" customHeight="1" x14ac:dyDescent="0.35">
      <c r="A37" s="216"/>
      <c r="B37" s="203"/>
      <c r="C37" s="203"/>
      <c r="D37" s="203"/>
      <c r="E37" s="204"/>
      <c r="F37" s="204"/>
      <c r="G37" s="204"/>
      <c r="H37" s="204"/>
      <c r="I37" s="31"/>
      <c r="J37" s="31"/>
      <c r="K37" s="31"/>
      <c r="L37" s="13"/>
      <c r="M37" s="92"/>
      <c r="N37" s="93"/>
    </row>
    <row r="38" spans="1:14" ht="27.75" customHeight="1" x14ac:dyDescent="0.35">
      <c r="A38" s="216"/>
      <c r="B38" s="203"/>
      <c r="C38" s="203"/>
      <c r="D38" s="203"/>
      <c r="E38" s="204"/>
      <c r="F38" s="204"/>
      <c r="G38" s="204"/>
      <c r="H38" s="204"/>
      <c r="I38" s="31"/>
      <c r="J38" s="31"/>
      <c r="K38" s="31"/>
      <c r="L38" s="13"/>
      <c r="M38" s="92"/>
      <c r="N38" s="93"/>
    </row>
    <row r="39" spans="1:14" ht="20.25" customHeight="1" x14ac:dyDescent="0.35">
      <c r="A39" s="9" t="s">
        <v>11</v>
      </c>
      <c r="B39" s="87"/>
      <c r="C39" s="87"/>
      <c r="D39" s="87"/>
      <c r="E39" s="68"/>
      <c r="F39" s="68"/>
      <c r="G39" s="108"/>
      <c r="H39" s="108"/>
      <c r="I39" s="31"/>
      <c r="J39" s="31"/>
      <c r="K39" s="31"/>
      <c r="L39" s="13"/>
      <c r="M39" s="92"/>
      <c r="N39" s="93"/>
    </row>
    <row r="40" spans="1:14" ht="20.25" customHeight="1" x14ac:dyDescent="0.35">
      <c r="A40" s="99" t="s">
        <v>12</v>
      </c>
      <c r="B40" s="109">
        <v>2443269</v>
      </c>
      <c r="C40" s="110"/>
      <c r="D40" s="110"/>
      <c r="E40" s="36"/>
      <c r="F40" s="36"/>
      <c r="G40" s="35"/>
      <c r="H40" s="35"/>
      <c r="I40" s="31"/>
      <c r="J40" s="31"/>
      <c r="K40" s="31"/>
      <c r="L40" s="13"/>
      <c r="M40" s="92"/>
      <c r="N40" s="93"/>
    </row>
    <row r="41" spans="1:14" ht="20.25" customHeight="1" x14ac:dyDescent="0.35">
      <c r="A41" s="99" t="s">
        <v>13</v>
      </c>
      <c r="B41" s="110"/>
      <c r="C41" s="110"/>
      <c r="D41" s="110"/>
      <c r="E41" s="36"/>
      <c r="F41" s="36"/>
      <c r="G41" s="35"/>
      <c r="H41" s="35"/>
      <c r="I41" s="29"/>
      <c r="J41" s="29"/>
      <c r="K41" s="29"/>
      <c r="L41" s="13"/>
    </row>
    <row r="42" spans="1:14" ht="43.5" customHeight="1" x14ac:dyDescent="0.35">
      <c r="A42" s="157" t="s">
        <v>89</v>
      </c>
      <c r="B42" s="111" t="s">
        <v>142</v>
      </c>
      <c r="C42" s="37"/>
      <c r="D42" s="37"/>
      <c r="E42" s="38"/>
      <c r="F42" s="38"/>
      <c r="G42" s="37"/>
      <c r="H42" s="37"/>
      <c r="I42" s="31"/>
      <c r="J42" s="31"/>
      <c r="K42" s="31"/>
      <c r="L42" s="13"/>
    </row>
    <row r="43" spans="1:14" ht="20.25" customHeight="1" x14ac:dyDescent="0.35">
      <c r="A43" s="6" t="s">
        <v>182</v>
      </c>
      <c r="B43" s="31"/>
      <c r="C43" s="31"/>
      <c r="D43" s="31"/>
      <c r="E43" s="32"/>
      <c r="F43" s="32"/>
      <c r="G43" s="31"/>
      <c r="H43" s="31"/>
      <c r="I43" s="31"/>
      <c r="J43" s="31"/>
      <c r="K43" s="31"/>
      <c r="L43" s="13"/>
    </row>
    <row r="44" spans="1:14" ht="20.25" customHeight="1" x14ac:dyDescent="0.35">
      <c r="A44" s="6"/>
      <c r="B44" s="31"/>
      <c r="C44" s="31"/>
      <c r="D44" s="31"/>
      <c r="E44" s="32"/>
      <c r="F44" s="32"/>
      <c r="G44" s="31"/>
      <c r="H44" s="31"/>
      <c r="I44" s="31"/>
      <c r="J44" s="31"/>
      <c r="K44" s="31"/>
      <c r="L44" s="13"/>
    </row>
    <row r="45" spans="1:14" ht="20.25" customHeight="1" x14ac:dyDescent="0.35">
      <c r="A45" s="6"/>
      <c r="B45" s="31"/>
      <c r="C45" s="31"/>
      <c r="D45" s="31"/>
      <c r="E45" s="32"/>
      <c r="F45" s="32"/>
      <c r="G45" s="31"/>
      <c r="H45" s="31"/>
      <c r="I45" s="31"/>
      <c r="J45" s="31"/>
      <c r="K45" s="31"/>
      <c r="L45" s="13"/>
    </row>
    <row r="46" spans="1:14" ht="20.25" customHeight="1" x14ac:dyDescent="0.35">
      <c r="A46" s="6"/>
      <c r="B46" s="31"/>
      <c r="C46" s="31"/>
      <c r="D46" s="31"/>
      <c r="E46" s="32"/>
      <c r="F46" s="32"/>
      <c r="G46" s="31"/>
      <c r="H46" s="31"/>
      <c r="I46" s="31"/>
      <c r="J46" s="31"/>
      <c r="K46" s="31"/>
      <c r="L46" s="13"/>
    </row>
    <row r="47" spans="1:14" ht="20.25" customHeight="1" x14ac:dyDescent="0.35">
      <c r="A47" s="6"/>
      <c r="B47" s="31"/>
      <c r="C47" s="31"/>
      <c r="D47" s="31"/>
      <c r="E47" s="32"/>
      <c r="F47" s="32"/>
      <c r="G47" s="31"/>
      <c r="H47" s="31"/>
      <c r="I47" s="31"/>
      <c r="J47" s="31"/>
      <c r="K47" s="31"/>
      <c r="L47" s="13"/>
    </row>
    <row r="48" spans="1:14" ht="33.75" customHeight="1" x14ac:dyDescent="0.35">
      <c r="A48" s="214" t="s">
        <v>34</v>
      </c>
      <c r="B48" s="215"/>
      <c r="C48" s="215"/>
      <c r="D48" s="34"/>
      <c r="E48" s="34"/>
      <c r="F48" s="34"/>
      <c r="G48" s="34"/>
      <c r="H48" s="34"/>
      <c r="I48" s="34"/>
      <c r="J48" s="34"/>
      <c r="K48" s="34"/>
      <c r="L48" s="28"/>
    </row>
    <row r="49" spans="1:14" x14ac:dyDescent="0.35">
      <c r="A49" s="11"/>
      <c r="B49" s="31"/>
      <c r="C49" s="31"/>
      <c r="D49" s="35"/>
      <c r="E49" s="36"/>
      <c r="F49" s="36"/>
      <c r="G49" s="35"/>
      <c r="H49" s="35"/>
      <c r="I49" s="35"/>
      <c r="J49" s="35"/>
      <c r="K49" s="35"/>
      <c r="L49" s="13"/>
    </row>
    <row r="50" spans="1:14" ht="20.25" customHeight="1" x14ac:dyDescent="0.35">
      <c r="A50" s="194" t="s">
        <v>116</v>
      </c>
      <c r="B50" s="195"/>
      <c r="C50" s="29"/>
      <c r="D50" s="29"/>
      <c r="E50" s="69"/>
      <c r="F50" s="69"/>
      <c r="G50" s="31"/>
      <c r="H50" s="31"/>
      <c r="I50" s="31"/>
      <c r="J50" s="31"/>
      <c r="K50" s="31"/>
      <c r="L50" s="13"/>
      <c r="M50" s="112"/>
    </row>
    <row r="51" spans="1:14" x14ac:dyDescent="0.35">
      <c r="A51" s="7"/>
      <c r="B51" s="205" t="s">
        <v>60</v>
      </c>
      <c r="C51" s="206"/>
      <c r="D51" s="206"/>
      <c r="E51" s="206"/>
      <c r="F51" s="206"/>
      <c r="G51" s="206"/>
      <c r="H51" s="206"/>
      <c r="I51" s="206"/>
      <c r="J51" s="31"/>
      <c r="K51" s="31"/>
      <c r="L51" s="13"/>
      <c r="M51" s="112"/>
    </row>
    <row r="52" spans="1:14" ht="65.25" customHeight="1" x14ac:dyDescent="0.35">
      <c r="A52" s="70" t="s">
        <v>0</v>
      </c>
      <c r="B52" s="71" t="s">
        <v>115</v>
      </c>
      <c r="C52" s="71">
        <v>2016</v>
      </c>
      <c r="D52" s="71">
        <v>2017</v>
      </c>
      <c r="E52" s="71">
        <v>2018</v>
      </c>
      <c r="F52" s="71" t="s">
        <v>90</v>
      </c>
      <c r="G52" s="71" t="s">
        <v>167</v>
      </c>
      <c r="H52" s="71" t="s">
        <v>129</v>
      </c>
      <c r="J52" s="39"/>
      <c r="K52" s="39"/>
      <c r="L52" s="8"/>
    </row>
    <row r="53" spans="1:14" x14ac:dyDescent="0.35">
      <c r="A53" s="58" t="s">
        <v>2</v>
      </c>
      <c r="B53" s="59">
        <f t="shared" ref="B53:H53" si="0">+B54+B59</f>
        <v>2023141014</v>
      </c>
      <c r="C53" s="59">
        <f t="shared" si="0"/>
        <v>1095056446</v>
      </c>
      <c r="D53" s="59">
        <f t="shared" si="0"/>
        <v>861218505</v>
      </c>
      <c r="E53" s="59">
        <f t="shared" si="0"/>
        <v>572069041</v>
      </c>
      <c r="F53" s="60">
        <f t="shared" si="0"/>
        <v>526554960</v>
      </c>
      <c r="G53" s="60">
        <f t="shared" si="0"/>
        <v>467736171.27500004</v>
      </c>
      <c r="H53" s="59">
        <f t="shared" si="0"/>
        <v>642308117.18099999</v>
      </c>
      <c r="J53" s="31"/>
      <c r="K53" s="31"/>
      <c r="L53" s="13"/>
      <c r="M53" s="113"/>
      <c r="N53" s="92"/>
    </row>
    <row r="54" spans="1:14" x14ac:dyDescent="0.35">
      <c r="A54" s="58" t="s">
        <v>29</v>
      </c>
      <c r="B54" s="59">
        <f t="shared" ref="B54:H54" si="1">SUM(B55:B58)</f>
        <v>1659898722</v>
      </c>
      <c r="C54" s="59">
        <f t="shared" si="1"/>
        <v>827377103</v>
      </c>
      <c r="D54" s="59">
        <f t="shared" si="1"/>
        <v>608880073</v>
      </c>
      <c r="E54" s="59">
        <f t="shared" si="1"/>
        <v>297940107</v>
      </c>
      <c r="F54" s="60">
        <f t="shared" si="1"/>
        <v>439650153</v>
      </c>
      <c r="G54" s="60">
        <f t="shared" si="1"/>
        <v>271833442.70600003</v>
      </c>
      <c r="H54" s="59">
        <f t="shared" si="1"/>
        <v>446548576.53299999</v>
      </c>
      <c r="J54" s="40"/>
      <c r="K54" s="40"/>
      <c r="L54" s="10"/>
      <c r="M54" s="113"/>
      <c r="N54" s="112"/>
    </row>
    <row r="55" spans="1:14" x14ac:dyDescent="0.35">
      <c r="A55" s="114" t="s">
        <v>30</v>
      </c>
      <c r="B55" s="115"/>
      <c r="C55" s="115"/>
      <c r="D55" s="115"/>
      <c r="E55" s="115">
        <v>0</v>
      </c>
      <c r="F55" s="116">
        <v>0</v>
      </c>
      <c r="G55" s="116">
        <v>0</v>
      </c>
      <c r="H55" s="115">
        <v>0</v>
      </c>
      <c r="J55" s="40"/>
      <c r="K55" s="40"/>
      <c r="L55" s="13"/>
      <c r="N55" s="112"/>
    </row>
    <row r="56" spans="1:14" x14ac:dyDescent="0.35">
      <c r="A56" s="114" t="s">
        <v>31</v>
      </c>
      <c r="B56" s="115">
        <v>87903201</v>
      </c>
      <c r="C56" s="115">
        <v>39358811</v>
      </c>
      <c r="D56" s="115">
        <v>22023533</v>
      </c>
      <c r="E56" s="115">
        <v>16685129</v>
      </c>
      <c r="F56" s="116">
        <v>12289975</v>
      </c>
      <c r="G56" s="116">
        <f>19188398533/1000</f>
        <v>19188398.533</v>
      </c>
      <c r="H56" s="115">
        <f>19188398533/1000</f>
        <v>19188398.533</v>
      </c>
      <c r="J56" s="40"/>
      <c r="K56" s="40"/>
      <c r="L56" s="13"/>
    </row>
    <row r="57" spans="1:14" x14ac:dyDescent="0.35">
      <c r="A57" s="114" t="s">
        <v>32</v>
      </c>
      <c r="B57" s="115"/>
      <c r="C57" s="115"/>
      <c r="D57" s="115"/>
      <c r="E57" s="115">
        <v>0</v>
      </c>
      <c r="F57" s="116">
        <v>0</v>
      </c>
      <c r="G57" s="116">
        <v>0</v>
      </c>
      <c r="H57" s="115">
        <v>0</v>
      </c>
      <c r="J57" s="40"/>
      <c r="K57" s="40"/>
      <c r="L57" s="13"/>
    </row>
    <row r="58" spans="1:14" x14ac:dyDescent="0.35">
      <c r="A58" s="114" t="s">
        <v>55</v>
      </c>
      <c r="B58" s="115">
        <v>1571995521</v>
      </c>
      <c r="C58" s="115">
        <v>788018292</v>
      </c>
      <c r="D58" s="115">
        <v>586856540</v>
      </c>
      <c r="E58" s="115">
        <v>281254978</v>
      </c>
      <c r="F58" s="116">
        <v>427360178</v>
      </c>
      <c r="G58" s="116">
        <f>252645044173/1000</f>
        <v>252645044.17300001</v>
      </c>
      <c r="H58" s="115">
        <f>427360178000/1000</f>
        <v>427360178</v>
      </c>
      <c r="J58" s="40"/>
      <c r="K58" s="40"/>
      <c r="L58" s="13"/>
    </row>
    <row r="59" spans="1:14" x14ac:dyDescent="0.35">
      <c r="A59" s="58" t="s">
        <v>39</v>
      </c>
      <c r="B59" s="59">
        <f t="shared" ref="B59:H59" si="2">SUM(B60:B64)</f>
        <v>363242292</v>
      </c>
      <c r="C59" s="59">
        <f t="shared" si="2"/>
        <v>267679343</v>
      </c>
      <c r="D59" s="59">
        <f t="shared" si="2"/>
        <v>252338432</v>
      </c>
      <c r="E59" s="59">
        <f t="shared" si="2"/>
        <v>274128934</v>
      </c>
      <c r="F59" s="59">
        <f t="shared" si="2"/>
        <v>86904807</v>
      </c>
      <c r="G59" s="59">
        <f t="shared" si="2"/>
        <v>195902728.56900001</v>
      </c>
      <c r="H59" s="59">
        <f t="shared" si="2"/>
        <v>195759540.648</v>
      </c>
      <c r="J59" s="40"/>
      <c r="K59" s="40"/>
      <c r="L59" s="13"/>
    </row>
    <row r="60" spans="1:14" x14ac:dyDescent="0.35">
      <c r="A60" s="114" t="s">
        <v>40</v>
      </c>
      <c r="B60" s="115"/>
      <c r="C60" s="115"/>
      <c r="D60" s="115"/>
      <c r="E60" s="115">
        <v>0</v>
      </c>
      <c r="F60" s="116">
        <v>0</v>
      </c>
      <c r="G60" s="116"/>
      <c r="H60" s="115"/>
      <c r="J60" s="40"/>
      <c r="K60" s="40"/>
      <c r="L60" s="13"/>
    </row>
    <row r="61" spans="1:14" x14ac:dyDescent="0.35">
      <c r="A61" s="114" t="s">
        <v>42</v>
      </c>
      <c r="B61" s="115">
        <v>2888383</v>
      </c>
      <c r="C61" s="115"/>
      <c r="D61" s="115">
        <v>215596</v>
      </c>
      <c r="E61" s="115">
        <v>114130000</v>
      </c>
      <c r="F61" s="116">
        <v>330140</v>
      </c>
      <c r="G61" s="116">
        <f>330140000/1000</f>
        <v>330140</v>
      </c>
      <c r="H61" s="116">
        <f>330140000/1000</f>
        <v>330140</v>
      </c>
      <c r="J61" s="40"/>
      <c r="K61" s="40"/>
      <c r="L61" s="13"/>
    </row>
    <row r="62" spans="1:14" x14ac:dyDescent="0.35">
      <c r="A62" s="114" t="s">
        <v>41</v>
      </c>
      <c r="B62" s="115">
        <v>359906787</v>
      </c>
      <c r="C62" s="115">
        <v>267679343</v>
      </c>
      <c r="D62" s="115">
        <v>252122836</v>
      </c>
      <c r="E62" s="115">
        <v>159998934</v>
      </c>
      <c r="F62" s="116">
        <v>86372439</v>
      </c>
      <c r="G62" s="116">
        <f>195224595788/1000</f>
        <v>195224595.78799999</v>
      </c>
      <c r="H62" s="116">
        <f>195224595788/1000</f>
        <v>195224595.78799999</v>
      </c>
      <c r="J62" s="40"/>
      <c r="K62" s="40"/>
      <c r="L62" s="13"/>
    </row>
    <row r="63" spans="1:14" x14ac:dyDescent="0.35">
      <c r="A63" s="114" t="s">
        <v>56</v>
      </c>
      <c r="B63" s="115"/>
      <c r="C63" s="115"/>
      <c r="D63" s="115"/>
      <c r="E63" s="115">
        <v>0</v>
      </c>
      <c r="F63" s="116">
        <v>202228</v>
      </c>
      <c r="G63" s="116">
        <f>204804860/1000</f>
        <v>204804.86</v>
      </c>
      <c r="H63" s="116">
        <f>204804860/1000</f>
        <v>204804.86</v>
      </c>
      <c r="J63" s="40"/>
      <c r="K63" s="40"/>
      <c r="L63" s="13"/>
    </row>
    <row r="64" spans="1:14" x14ac:dyDescent="0.35">
      <c r="A64" s="114" t="s">
        <v>55</v>
      </c>
      <c r="B64" s="115">
        <v>447122</v>
      </c>
      <c r="C64" s="115"/>
      <c r="D64" s="115"/>
      <c r="E64" s="115">
        <v>0</v>
      </c>
      <c r="F64" s="116">
        <v>0</v>
      </c>
      <c r="G64" s="116">
        <f>143187921/1000</f>
        <v>143187.921</v>
      </c>
      <c r="H64" s="115"/>
      <c r="J64" s="40"/>
      <c r="K64" s="40"/>
      <c r="L64" s="13"/>
    </row>
    <row r="65" spans="1:12" x14ac:dyDescent="0.35">
      <c r="A65" s="117" t="s">
        <v>91</v>
      </c>
      <c r="B65" s="118"/>
      <c r="C65" s="118"/>
      <c r="D65" s="118"/>
      <c r="E65" s="118"/>
      <c r="F65" s="118"/>
      <c r="G65" s="31"/>
      <c r="H65" s="31"/>
      <c r="I65" s="31"/>
      <c r="J65" s="31"/>
      <c r="K65" s="31"/>
      <c r="L65" s="13"/>
    </row>
    <row r="66" spans="1:12" x14ac:dyDescent="0.35">
      <c r="A66" s="14"/>
      <c r="B66" s="37"/>
      <c r="C66" s="37"/>
      <c r="D66" s="37"/>
      <c r="E66" s="38"/>
      <c r="F66" s="38"/>
      <c r="G66" s="31"/>
      <c r="H66" s="31"/>
      <c r="I66" s="31"/>
      <c r="J66" s="31"/>
      <c r="K66" s="31"/>
      <c r="L66" s="13"/>
    </row>
    <row r="67" spans="1:12" x14ac:dyDescent="0.35">
      <c r="A67" s="22" t="s">
        <v>117</v>
      </c>
      <c r="B67" s="41"/>
      <c r="C67" s="31"/>
      <c r="D67" s="31"/>
      <c r="E67" s="32"/>
      <c r="F67" s="32"/>
      <c r="G67" s="31"/>
      <c r="H67" s="31"/>
      <c r="I67" s="31"/>
      <c r="J67" s="31"/>
      <c r="K67" s="31"/>
      <c r="L67" s="13"/>
    </row>
    <row r="68" spans="1:12" x14ac:dyDescent="0.35">
      <c r="A68" s="11" t="s">
        <v>62</v>
      </c>
      <c r="B68" s="31"/>
      <c r="C68" s="31"/>
      <c r="D68" s="31"/>
      <c r="E68" s="32"/>
      <c r="F68" s="32"/>
      <c r="G68" s="31"/>
      <c r="H68" s="31"/>
      <c r="I68" s="31"/>
      <c r="J68" s="31"/>
      <c r="K68" s="31"/>
      <c r="L68" s="13"/>
    </row>
    <row r="69" spans="1:12" ht="15.75" customHeight="1" x14ac:dyDescent="0.35">
      <c r="A69" s="207" t="s">
        <v>0</v>
      </c>
      <c r="B69" s="211" t="s">
        <v>61</v>
      </c>
      <c r="C69" s="212"/>
      <c r="D69" s="212"/>
      <c r="E69" s="212"/>
      <c r="F69" s="212"/>
      <c r="G69" s="212"/>
      <c r="H69" s="213"/>
      <c r="J69" s="31"/>
      <c r="K69" s="31"/>
      <c r="L69" s="13"/>
    </row>
    <row r="70" spans="1:12" ht="52.2" x14ac:dyDescent="0.35">
      <c r="A70" s="208"/>
      <c r="B70" s="72" t="s">
        <v>115</v>
      </c>
      <c r="C70" s="72">
        <v>2016</v>
      </c>
      <c r="D70" s="72">
        <v>2017</v>
      </c>
      <c r="E70" s="72">
        <v>2018</v>
      </c>
      <c r="F70" s="72" t="s">
        <v>168</v>
      </c>
      <c r="G70" s="72" t="s">
        <v>188</v>
      </c>
      <c r="H70" s="72" t="s">
        <v>92</v>
      </c>
      <c r="J70" s="40"/>
      <c r="K70" s="31"/>
      <c r="L70" s="13"/>
    </row>
    <row r="71" spans="1:12" x14ac:dyDescent="0.35">
      <c r="A71" s="58" t="s">
        <v>4</v>
      </c>
      <c r="B71" s="73">
        <f t="shared" ref="B71:H71" si="3">SUM(B72:B74)</f>
        <v>2185102735</v>
      </c>
      <c r="C71" s="73">
        <f t="shared" si="3"/>
        <v>926280553</v>
      </c>
      <c r="D71" s="73">
        <f t="shared" si="3"/>
        <v>680731260</v>
      </c>
      <c r="E71" s="73">
        <f t="shared" si="3"/>
        <v>543320716</v>
      </c>
      <c r="F71" s="60">
        <f t="shared" si="3"/>
        <v>347024693.514</v>
      </c>
      <c r="G71" s="60">
        <f t="shared" si="3"/>
        <v>525636450.81999999</v>
      </c>
      <c r="H71" s="73">
        <f t="shared" si="3"/>
        <v>525636450.81999999</v>
      </c>
      <c r="J71" s="31"/>
      <c r="K71" s="31"/>
      <c r="L71" s="13"/>
    </row>
    <row r="72" spans="1:12" x14ac:dyDescent="0.35">
      <c r="A72" s="114" t="s">
        <v>5</v>
      </c>
      <c r="B72" s="74">
        <v>1622574282</v>
      </c>
      <c r="C72" s="74">
        <v>702407041</v>
      </c>
      <c r="D72" s="74">
        <v>537780933</v>
      </c>
      <c r="E72" s="74">
        <v>343834135</v>
      </c>
      <c r="F72" s="116">
        <f>257886004694/1000</f>
        <v>257886004.69400001</v>
      </c>
      <c r="G72" s="119">
        <f>429973379000/1000</f>
        <v>429973379</v>
      </c>
      <c r="H72" s="119">
        <f>429973379000/1000</f>
        <v>429973379</v>
      </c>
      <c r="J72" s="31"/>
      <c r="K72" s="31"/>
      <c r="L72" s="13"/>
    </row>
    <row r="73" spans="1:12" x14ac:dyDescent="0.35">
      <c r="A73" s="114" t="s">
        <v>57</v>
      </c>
      <c r="B73" s="74">
        <v>545492338</v>
      </c>
      <c r="C73" s="74">
        <v>220539432</v>
      </c>
      <c r="D73" s="74">
        <v>137924515</v>
      </c>
      <c r="E73" s="74">
        <v>195829837</v>
      </c>
      <c r="F73" s="116">
        <f>84597459000/1000</f>
        <v>84597459</v>
      </c>
      <c r="G73" s="116">
        <f>91121842000/1000</f>
        <v>91121842</v>
      </c>
      <c r="H73" s="116">
        <f>91121842000/1000</f>
        <v>91121842</v>
      </c>
      <c r="J73" s="31"/>
      <c r="K73" s="31"/>
      <c r="L73" s="13"/>
    </row>
    <row r="74" spans="1:12" x14ac:dyDescent="0.35">
      <c r="A74" s="114" t="s">
        <v>6</v>
      </c>
      <c r="B74" s="74">
        <v>17036115</v>
      </c>
      <c r="C74" s="74">
        <v>3334080</v>
      </c>
      <c r="D74" s="74">
        <v>5025812</v>
      </c>
      <c r="E74" s="74">
        <v>3656744</v>
      </c>
      <c r="F74" s="116">
        <f>4541229820/1000</f>
        <v>4541229.82</v>
      </c>
      <c r="G74" s="116">
        <f>4541229820/1000</f>
        <v>4541229.82</v>
      </c>
      <c r="H74" s="116">
        <f>4541229820/1000</f>
        <v>4541229.82</v>
      </c>
      <c r="J74" s="31"/>
      <c r="K74" s="31"/>
      <c r="L74" s="13"/>
    </row>
    <row r="75" spans="1:12" x14ac:dyDescent="0.35">
      <c r="A75" s="209" t="s">
        <v>1</v>
      </c>
      <c r="B75" s="210"/>
      <c r="C75" s="210"/>
      <c r="D75" s="210"/>
      <c r="E75" s="210"/>
      <c r="F75" s="210"/>
      <c r="G75" s="31"/>
      <c r="H75" s="31"/>
      <c r="I75" s="31"/>
      <c r="J75" s="31"/>
      <c r="K75" s="31"/>
      <c r="L75" s="13"/>
    </row>
    <row r="76" spans="1:12" x14ac:dyDescent="0.35">
      <c r="A76" s="11"/>
      <c r="B76" s="31"/>
      <c r="C76" s="31"/>
      <c r="D76" s="31"/>
      <c r="E76" s="32"/>
      <c r="F76" s="32"/>
      <c r="G76" s="31"/>
      <c r="H76" s="31"/>
      <c r="I76" s="31"/>
      <c r="J76" s="31"/>
      <c r="K76" s="31"/>
      <c r="L76" s="13"/>
    </row>
    <row r="77" spans="1:12" x14ac:dyDescent="0.35">
      <c r="A77" s="182" t="s">
        <v>118</v>
      </c>
      <c r="B77" s="183"/>
      <c r="C77" s="183"/>
      <c r="D77" s="183"/>
      <c r="E77" s="183"/>
      <c r="F77" s="39"/>
      <c r="G77" s="42"/>
      <c r="H77" s="31"/>
      <c r="I77" s="31"/>
      <c r="J77" s="31"/>
      <c r="K77" s="31"/>
      <c r="L77" s="13"/>
    </row>
    <row r="78" spans="1:12" ht="18" thickBot="1" x14ac:dyDescent="0.4">
      <c r="A78" s="11" t="s">
        <v>62</v>
      </c>
      <c r="B78" s="31"/>
      <c r="C78" s="31"/>
      <c r="D78" s="31"/>
      <c r="E78" s="32"/>
      <c r="F78" s="32"/>
      <c r="G78" s="31"/>
      <c r="H78" s="31"/>
      <c r="I78" s="31"/>
      <c r="J78" s="31"/>
      <c r="K78" s="31"/>
      <c r="L78" s="13"/>
    </row>
    <row r="79" spans="1:12" ht="18" thickBot="1" x14ac:dyDescent="0.4">
      <c r="A79" s="48" t="s">
        <v>3</v>
      </c>
      <c r="B79" s="172" t="s">
        <v>21</v>
      </c>
      <c r="C79" s="200"/>
      <c r="D79" s="173"/>
      <c r="E79" s="172" t="s">
        <v>22</v>
      </c>
      <c r="F79" s="200"/>
      <c r="G79" s="173"/>
      <c r="H79" s="172" t="s">
        <v>23</v>
      </c>
      <c r="I79" s="200"/>
      <c r="J79" s="173"/>
      <c r="K79" s="31"/>
      <c r="L79" s="13"/>
    </row>
    <row r="80" spans="1:12" x14ac:dyDescent="0.35">
      <c r="A80" s="120" t="s">
        <v>24</v>
      </c>
      <c r="B80" s="121">
        <v>2016</v>
      </c>
      <c r="C80" s="121">
        <v>2017</v>
      </c>
      <c r="D80" s="121">
        <v>2018</v>
      </c>
      <c r="E80" s="121">
        <v>2016</v>
      </c>
      <c r="F80" s="121">
        <v>2017</v>
      </c>
      <c r="G80" s="121">
        <v>2018</v>
      </c>
      <c r="H80" s="121">
        <v>2016</v>
      </c>
      <c r="I80" s="121">
        <v>2017</v>
      </c>
      <c r="J80" s="121">
        <v>2018</v>
      </c>
      <c r="K80" s="32"/>
      <c r="L80" s="13"/>
    </row>
    <row r="81" spans="1:14" x14ac:dyDescent="0.35">
      <c r="A81" s="122" t="s">
        <v>63</v>
      </c>
      <c r="B81" s="123">
        <v>6385025292</v>
      </c>
      <c r="C81" s="123">
        <v>6973658920</v>
      </c>
      <c r="D81" s="123"/>
      <c r="E81" s="124">
        <v>1161919962</v>
      </c>
      <c r="F81" s="124">
        <v>1549623747.5125101</v>
      </c>
      <c r="G81" s="123"/>
      <c r="H81" s="124">
        <v>5223105330</v>
      </c>
      <c r="I81" s="49">
        <v>5424035172</v>
      </c>
      <c r="J81" s="123"/>
      <c r="K81" s="31"/>
      <c r="L81" s="13"/>
    </row>
    <row r="82" spans="1:14" x14ac:dyDescent="0.35">
      <c r="B82" s="43"/>
      <c r="C82" s="125" t="s">
        <v>145</v>
      </c>
      <c r="D82" s="123">
        <v>8472379</v>
      </c>
      <c r="E82" s="32"/>
      <c r="F82" s="125" t="s">
        <v>145</v>
      </c>
      <c r="G82" s="123">
        <v>4109957</v>
      </c>
      <c r="H82" s="31"/>
      <c r="I82" s="125" t="s">
        <v>145</v>
      </c>
      <c r="J82" s="123">
        <v>4362422</v>
      </c>
      <c r="K82" s="31"/>
      <c r="L82" s="13"/>
    </row>
    <row r="83" spans="1:14" ht="18" customHeight="1" x14ac:dyDescent="0.35">
      <c r="A83" s="126"/>
      <c r="B83" s="127"/>
      <c r="C83" s="128" t="s">
        <v>146</v>
      </c>
      <c r="D83" s="129">
        <v>6966546091</v>
      </c>
      <c r="E83" s="127"/>
      <c r="F83" s="128" t="s">
        <v>146</v>
      </c>
      <c r="G83" s="129">
        <v>10040266959</v>
      </c>
      <c r="H83" s="127"/>
      <c r="I83" s="128" t="s">
        <v>146</v>
      </c>
      <c r="J83" s="50">
        <v>-3073720868</v>
      </c>
      <c r="K83" s="127"/>
      <c r="L83" s="130"/>
      <c r="M83" s="131"/>
      <c r="N83" s="131"/>
    </row>
    <row r="84" spans="1:14" ht="18" customHeight="1" x14ac:dyDescent="0.35">
      <c r="A84" s="126"/>
      <c r="B84" s="127"/>
      <c r="C84" s="132"/>
      <c r="D84" s="133"/>
      <c r="E84" s="127"/>
      <c r="F84" s="132"/>
      <c r="G84" s="133"/>
      <c r="H84" s="127"/>
      <c r="I84" s="132"/>
      <c r="J84" s="133"/>
      <c r="K84" s="127"/>
      <c r="L84" s="130"/>
      <c r="M84" s="131"/>
      <c r="N84" s="131"/>
    </row>
    <row r="85" spans="1:14" ht="18" customHeight="1" x14ac:dyDescent="0.35">
      <c r="A85" s="91" t="s">
        <v>58</v>
      </c>
      <c r="B85" s="127"/>
      <c r="C85" s="132"/>
      <c r="D85" s="133"/>
      <c r="E85" s="127"/>
      <c r="F85" s="132"/>
      <c r="G85" s="133"/>
      <c r="H85" s="127"/>
      <c r="I85" s="132"/>
      <c r="J85" s="133"/>
      <c r="K85" s="127"/>
      <c r="L85" s="130"/>
      <c r="M85" s="131"/>
      <c r="N85" s="131"/>
    </row>
    <row r="86" spans="1:14" ht="18" customHeight="1" x14ac:dyDescent="0.35">
      <c r="A86" s="184" t="s">
        <v>183</v>
      </c>
      <c r="B86" s="185"/>
      <c r="C86" s="185"/>
      <c r="D86" s="185"/>
      <c r="E86" s="185"/>
      <c r="F86" s="185"/>
      <c r="G86" s="185"/>
      <c r="H86" s="185"/>
      <c r="I86" s="185"/>
      <c r="J86" s="185"/>
      <c r="K86" s="185"/>
      <c r="L86" s="134"/>
      <c r="M86" s="135"/>
      <c r="N86" s="135"/>
    </row>
    <row r="87" spans="1:14" ht="18" customHeight="1" x14ac:dyDescent="0.35">
      <c r="A87" s="136"/>
      <c r="B87" s="137"/>
      <c r="C87" s="137"/>
      <c r="D87" s="137"/>
      <c r="E87" s="137"/>
      <c r="F87" s="137"/>
      <c r="G87" s="137"/>
      <c r="H87" s="137"/>
      <c r="I87" s="137"/>
      <c r="J87" s="137"/>
      <c r="K87" s="137"/>
      <c r="L87" s="134"/>
      <c r="M87" s="135"/>
      <c r="N87" s="135"/>
    </row>
    <row r="88" spans="1:14" x14ac:dyDescent="0.35">
      <c r="A88" s="182" t="s">
        <v>119</v>
      </c>
      <c r="B88" s="183"/>
      <c r="C88" s="183"/>
      <c r="D88" s="42"/>
      <c r="E88" s="39"/>
      <c r="F88" s="39"/>
      <c r="G88" s="42"/>
      <c r="H88" s="31"/>
      <c r="I88" s="31"/>
      <c r="J88" s="31"/>
      <c r="K88" s="31"/>
      <c r="L88" s="13"/>
    </row>
    <row r="89" spans="1:14" ht="18" thickBot="1" x14ac:dyDescent="0.4">
      <c r="A89" s="11" t="s">
        <v>62</v>
      </c>
      <c r="B89" s="31"/>
      <c r="C89" s="31"/>
      <c r="D89" s="31"/>
      <c r="E89" s="32"/>
      <c r="F89" s="32"/>
      <c r="G89" s="31"/>
      <c r="H89" s="31"/>
      <c r="I89" s="31"/>
      <c r="J89" s="31"/>
      <c r="K89" s="31"/>
      <c r="L89" s="13"/>
    </row>
    <row r="90" spans="1:14" ht="18" thickBot="1" x14ac:dyDescent="0.4">
      <c r="A90" s="48" t="s">
        <v>3</v>
      </c>
      <c r="B90" s="177" t="s">
        <v>21</v>
      </c>
      <c r="C90" s="178"/>
      <c r="D90" s="177" t="s">
        <v>22</v>
      </c>
      <c r="E90" s="178"/>
      <c r="F90" s="177" t="s">
        <v>23</v>
      </c>
      <c r="G90" s="178"/>
      <c r="H90" s="31"/>
      <c r="I90" s="31"/>
      <c r="J90" s="31"/>
      <c r="K90" s="31"/>
      <c r="L90" s="13"/>
    </row>
    <row r="91" spans="1:14" x14ac:dyDescent="0.35">
      <c r="A91" s="120" t="s">
        <v>147</v>
      </c>
      <c r="B91" s="186">
        <v>7564200.4820899991</v>
      </c>
      <c r="C91" s="186"/>
      <c r="D91" s="186">
        <v>2868431.3879699996</v>
      </c>
      <c r="E91" s="186"/>
      <c r="F91" s="186">
        <v>4695769.0941199223</v>
      </c>
      <c r="G91" s="186"/>
      <c r="H91" s="31"/>
      <c r="I91" s="31"/>
      <c r="J91" s="31"/>
      <c r="K91" s="31"/>
      <c r="L91" s="13"/>
    </row>
    <row r="92" spans="1:14" x14ac:dyDescent="0.35">
      <c r="A92" s="75" t="s">
        <v>148</v>
      </c>
      <c r="B92" s="186">
        <v>7502754301.7550192</v>
      </c>
      <c r="C92" s="186"/>
      <c r="D92" s="186">
        <v>9863042271.005888</v>
      </c>
      <c r="E92" s="186"/>
      <c r="F92" s="186">
        <v>-2360287969.2508702</v>
      </c>
      <c r="G92" s="186"/>
      <c r="H92" s="31"/>
      <c r="I92" s="31"/>
      <c r="J92" s="31"/>
      <c r="K92" s="31"/>
      <c r="L92" s="13"/>
    </row>
    <row r="93" spans="1:14" x14ac:dyDescent="0.35">
      <c r="A93" s="75" t="s">
        <v>162</v>
      </c>
      <c r="B93" s="170">
        <v>7040644.1248000003</v>
      </c>
      <c r="C93" s="170"/>
      <c r="D93" s="170">
        <v>2700887.7653199998</v>
      </c>
      <c r="E93" s="170"/>
      <c r="F93" s="170">
        <v>4339756.359480001</v>
      </c>
      <c r="G93" s="170"/>
      <c r="H93" s="31"/>
      <c r="I93" s="31"/>
      <c r="J93" s="31"/>
      <c r="K93" s="31"/>
      <c r="L93" s="13"/>
    </row>
    <row r="94" spans="1:14" x14ac:dyDescent="0.35">
      <c r="A94" s="75" t="s">
        <v>163</v>
      </c>
      <c r="B94" s="186">
        <v>7635010375.82302</v>
      </c>
      <c r="C94" s="186"/>
      <c r="D94" s="186">
        <v>11089701894.16</v>
      </c>
      <c r="E94" s="186"/>
      <c r="F94" s="186">
        <v>-3454691518.3369598</v>
      </c>
      <c r="G94" s="186"/>
      <c r="H94" s="31"/>
      <c r="I94" s="31"/>
      <c r="J94" s="31"/>
      <c r="K94" s="31"/>
      <c r="L94" s="13"/>
    </row>
    <row r="95" spans="1:14" x14ac:dyDescent="0.35">
      <c r="A95" s="76" t="s">
        <v>186</v>
      </c>
      <c r="B95" s="171"/>
      <c r="C95" s="171"/>
      <c r="D95" s="171"/>
      <c r="E95" s="171"/>
      <c r="F95" s="171"/>
      <c r="G95" s="171"/>
      <c r="H95" s="31"/>
      <c r="I95" s="31"/>
      <c r="J95" s="31"/>
      <c r="K95" s="31"/>
      <c r="L95" s="13"/>
    </row>
    <row r="96" spans="1:14" x14ac:dyDescent="0.35">
      <c r="A96" s="91" t="s">
        <v>58</v>
      </c>
      <c r="B96" s="43"/>
      <c r="C96" s="43"/>
      <c r="D96" s="31"/>
      <c r="E96" s="32"/>
      <c r="F96" s="32"/>
      <c r="G96" s="31"/>
      <c r="H96" s="31"/>
      <c r="I96" s="31"/>
      <c r="J96" s="31"/>
      <c r="K96" s="31"/>
      <c r="L96" s="13"/>
    </row>
    <row r="97" spans="1:13" x14ac:dyDescent="0.35">
      <c r="A97" s="184" t="s">
        <v>184</v>
      </c>
      <c r="B97" s="185"/>
      <c r="C97" s="185"/>
      <c r="D97" s="185"/>
      <c r="E97" s="185"/>
      <c r="F97" s="185"/>
      <c r="G97" s="185"/>
      <c r="H97" s="185"/>
      <c r="I97" s="185"/>
      <c r="J97" s="185"/>
      <c r="K97" s="185"/>
      <c r="L97" s="13"/>
    </row>
    <row r="98" spans="1:13" x14ac:dyDescent="0.35">
      <c r="A98" s="136"/>
      <c r="B98" s="137"/>
      <c r="C98" s="137"/>
      <c r="D98" s="137"/>
      <c r="E98" s="137"/>
      <c r="F98" s="137"/>
      <c r="G98" s="137"/>
      <c r="H98" s="137"/>
      <c r="I98" s="137"/>
      <c r="J98" s="137"/>
      <c r="K98" s="137"/>
      <c r="L98" s="13"/>
    </row>
    <row r="99" spans="1:13" x14ac:dyDescent="0.35">
      <c r="A99" s="182" t="s">
        <v>120</v>
      </c>
      <c r="B99" s="183"/>
      <c r="C99" s="183"/>
      <c r="D99" s="183"/>
      <c r="E99" s="39"/>
      <c r="F99" s="39"/>
      <c r="G99" s="31"/>
      <c r="H99" s="31"/>
      <c r="I99" s="31"/>
      <c r="J99" s="31"/>
      <c r="K99" s="31"/>
      <c r="L99" s="13"/>
    </row>
    <row r="100" spans="1:13" ht="18" thickBot="1" x14ac:dyDescent="0.4">
      <c r="A100" s="11" t="s">
        <v>62</v>
      </c>
      <c r="B100" s="43"/>
      <c r="C100" s="43"/>
      <c r="D100" s="31"/>
      <c r="E100" s="32"/>
      <c r="F100" s="32"/>
      <c r="G100" s="31"/>
      <c r="H100" s="31"/>
      <c r="I100" s="31"/>
      <c r="J100" s="31"/>
      <c r="K100" s="31"/>
      <c r="L100" s="13"/>
    </row>
    <row r="101" spans="1:13" ht="18" thickBot="1" x14ac:dyDescent="0.4">
      <c r="A101" s="48" t="s">
        <v>3</v>
      </c>
      <c r="B101" s="172" t="s">
        <v>26</v>
      </c>
      <c r="C101" s="200"/>
      <c r="D101" s="173"/>
      <c r="E101" s="172" t="s">
        <v>59</v>
      </c>
      <c r="F101" s="200"/>
      <c r="G101" s="173"/>
      <c r="H101" s="172" t="s">
        <v>28</v>
      </c>
      <c r="I101" s="200"/>
      <c r="J101" s="173"/>
      <c r="K101" s="31"/>
      <c r="L101" s="13"/>
    </row>
    <row r="102" spans="1:13" x14ac:dyDescent="0.35">
      <c r="A102" s="120" t="s">
        <v>24</v>
      </c>
      <c r="B102" s="121">
        <v>2016</v>
      </c>
      <c r="C102" s="121">
        <v>2017</v>
      </c>
      <c r="D102" s="121">
        <v>2018</v>
      </c>
      <c r="E102" s="121">
        <v>2016</v>
      </c>
      <c r="F102" s="121">
        <v>2017</v>
      </c>
      <c r="G102" s="121">
        <v>2018</v>
      </c>
      <c r="H102" s="121">
        <v>2016</v>
      </c>
      <c r="I102" s="121">
        <v>2017</v>
      </c>
      <c r="J102" s="121">
        <v>2018</v>
      </c>
      <c r="K102" s="32"/>
      <c r="L102" s="13"/>
    </row>
    <row r="103" spans="1:13" x14ac:dyDescent="0.35">
      <c r="A103" s="122" t="s">
        <v>25</v>
      </c>
      <c r="B103" s="124">
        <v>1374096535</v>
      </c>
      <c r="C103" s="123">
        <v>1245439645.47</v>
      </c>
      <c r="D103" s="88"/>
      <c r="E103" s="124">
        <v>1028339191</v>
      </c>
      <c r="F103" s="124">
        <v>1113570630.059</v>
      </c>
      <c r="G103" s="89"/>
      <c r="H103" s="138">
        <v>345757344</v>
      </c>
      <c r="I103" s="138">
        <v>131869015.411</v>
      </c>
      <c r="J103" s="88"/>
      <c r="K103" s="31"/>
      <c r="L103" s="13"/>
    </row>
    <row r="104" spans="1:13" x14ac:dyDescent="0.35">
      <c r="B104" s="43"/>
      <c r="C104" s="125" t="s">
        <v>145</v>
      </c>
      <c r="D104" s="123">
        <v>25369483</v>
      </c>
      <c r="E104" s="32"/>
      <c r="F104" s="125" t="s">
        <v>145</v>
      </c>
      <c r="G104" s="123">
        <v>26089192</v>
      </c>
      <c r="H104" s="31"/>
      <c r="I104" s="125" t="s">
        <v>145</v>
      </c>
      <c r="J104" s="139">
        <f>+D104-G104</f>
        <v>-719709</v>
      </c>
      <c r="K104" s="31"/>
      <c r="L104" s="13"/>
    </row>
    <row r="105" spans="1:13" x14ac:dyDescent="0.35">
      <c r="A105" s="11"/>
      <c r="B105" s="43"/>
      <c r="C105" s="128" t="s">
        <v>146</v>
      </c>
      <c r="D105" s="129">
        <v>713276092</v>
      </c>
      <c r="E105" s="32"/>
      <c r="F105" s="128" t="s">
        <v>146</v>
      </c>
      <c r="G105" s="123">
        <v>241090468</v>
      </c>
      <c r="H105" s="31"/>
      <c r="I105" s="128" t="s">
        <v>146</v>
      </c>
      <c r="J105" s="139">
        <v>472185624</v>
      </c>
      <c r="K105" s="31"/>
      <c r="L105" s="13"/>
    </row>
    <row r="106" spans="1:13" x14ac:dyDescent="0.35">
      <c r="A106" s="11"/>
      <c r="B106" s="43"/>
      <c r="C106" s="132"/>
      <c r="D106" s="133"/>
      <c r="E106" s="32"/>
      <c r="F106" s="132"/>
      <c r="G106" s="140"/>
      <c r="H106" s="31"/>
      <c r="I106" s="132"/>
      <c r="J106" s="141"/>
      <c r="K106" s="31"/>
      <c r="L106" s="13"/>
    </row>
    <row r="107" spans="1:13" x14ac:dyDescent="0.35">
      <c r="A107" s="91" t="s">
        <v>58</v>
      </c>
      <c r="B107" s="43"/>
      <c r="C107" s="132"/>
      <c r="D107" s="133"/>
      <c r="E107" s="32"/>
      <c r="F107" s="132"/>
      <c r="G107" s="140"/>
      <c r="H107" s="31"/>
      <c r="I107" s="132"/>
      <c r="J107" s="141"/>
      <c r="K107" s="31"/>
      <c r="L107" s="13"/>
    </row>
    <row r="108" spans="1:13" ht="30" customHeight="1" x14ac:dyDescent="0.35">
      <c r="A108" s="201" t="s">
        <v>178</v>
      </c>
      <c r="B108" s="202"/>
      <c r="C108" s="202"/>
      <c r="D108" s="202"/>
      <c r="E108" s="202"/>
      <c r="F108" s="202"/>
      <c r="G108" s="142"/>
      <c r="H108" s="142"/>
      <c r="I108" s="142"/>
      <c r="J108" s="142"/>
      <c r="K108" s="142"/>
      <c r="L108" s="143"/>
      <c r="M108" s="101"/>
    </row>
    <row r="109" spans="1:13" x14ac:dyDescent="0.35">
      <c r="A109" s="11"/>
      <c r="B109" s="43"/>
      <c r="C109" s="43"/>
      <c r="D109" s="31"/>
      <c r="E109" s="32"/>
      <c r="F109" s="32"/>
      <c r="G109" s="31"/>
      <c r="H109" s="31"/>
      <c r="I109" s="31"/>
      <c r="J109" s="31"/>
      <c r="K109" s="31"/>
      <c r="L109" s="13"/>
    </row>
    <row r="110" spans="1:13" x14ac:dyDescent="0.35">
      <c r="A110" s="182" t="s">
        <v>121</v>
      </c>
      <c r="B110" s="183"/>
      <c r="C110" s="183"/>
      <c r="D110" s="183"/>
      <c r="E110" s="39"/>
      <c r="F110" s="39"/>
      <c r="G110" s="42"/>
      <c r="H110" s="31"/>
      <c r="I110" s="31"/>
      <c r="J110" s="31"/>
      <c r="K110" s="31"/>
      <c r="L110" s="13"/>
    </row>
    <row r="111" spans="1:13" ht="18" thickBot="1" x14ac:dyDescent="0.4">
      <c r="A111" s="11" t="s">
        <v>62</v>
      </c>
      <c r="B111" s="43"/>
      <c r="C111" s="43"/>
      <c r="D111" s="31"/>
      <c r="E111" s="32"/>
      <c r="F111" s="32"/>
      <c r="G111" s="31"/>
      <c r="H111" s="31"/>
      <c r="I111" s="31"/>
      <c r="J111" s="31"/>
      <c r="K111" s="31"/>
      <c r="L111" s="13"/>
    </row>
    <row r="112" spans="1:13" ht="18" thickBot="1" x14ac:dyDescent="0.4">
      <c r="A112" s="48" t="s">
        <v>3</v>
      </c>
      <c r="B112" s="177" t="s">
        <v>26</v>
      </c>
      <c r="C112" s="178"/>
      <c r="D112" s="177" t="s">
        <v>27</v>
      </c>
      <c r="E112" s="178"/>
      <c r="F112" s="177" t="s">
        <v>28</v>
      </c>
      <c r="G112" s="178"/>
      <c r="H112" s="31"/>
      <c r="I112" s="31"/>
      <c r="J112" s="31"/>
      <c r="K112" s="31"/>
      <c r="L112" s="13"/>
    </row>
    <row r="113" spans="1:13" x14ac:dyDescent="0.35">
      <c r="A113" s="120" t="s">
        <v>147</v>
      </c>
      <c r="B113" s="186">
        <v>9862679.2754299995</v>
      </c>
      <c r="C113" s="186">
        <v>9862679.2754299995</v>
      </c>
      <c r="D113" s="186">
        <v>8669711.7037300002</v>
      </c>
      <c r="E113" s="186"/>
      <c r="F113" s="186">
        <v>1192967.5716999993</v>
      </c>
      <c r="G113" s="186"/>
      <c r="H113" s="31"/>
      <c r="I113" s="31"/>
      <c r="J113" s="31"/>
      <c r="K113" s="31"/>
      <c r="L113" s="13"/>
    </row>
    <row r="114" spans="1:13" x14ac:dyDescent="0.35">
      <c r="A114" s="120" t="s">
        <v>148</v>
      </c>
      <c r="B114" s="186">
        <v>721674361.59548998</v>
      </c>
      <c r="C114" s="186"/>
      <c r="D114" s="186">
        <v>8241462.8347899998</v>
      </c>
      <c r="E114" s="186"/>
      <c r="F114" s="186">
        <v>713432898.76069999</v>
      </c>
      <c r="G114" s="186"/>
      <c r="H114" s="31"/>
      <c r="I114" s="31"/>
      <c r="J114" s="31"/>
      <c r="K114" s="31"/>
      <c r="L114" s="13"/>
    </row>
    <row r="115" spans="1:13" x14ac:dyDescent="0.35">
      <c r="A115" s="75" t="s">
        <v>162</v>
      </c>
      <c r="B115" s="170">
        <v>17447285.121829998</v>
      </c>
      <c r="C115" s="170"/>
      <c r="D115" s="170">
        <v>16598951.48873</v>
      </c>
      <c r="E115" s="170"/>
      <c r="F115" s="170">
        <f>+B115-D115</f>
        <v>848333.63309999742</v>
      </c>
      <c r="G115" s="170"/>
      <c r="H115" s="31"/>
      <c r="I115" s="31"/>
      <c r="J115" s="31"/>
      <c r="K115" s="31"/>
      <c r="L115" s="13"/>
    </row>
    <row r="116" spans="1:13" x14ac:dyDescent="0.35">
      <c r="A116" s="75" t="s">
        <v>163</v>
      </c>
      <c r="B116" s="186">
        <v>1166117185.8849699</v>
      </c>
      <c r="C116" s="186"/>
      <c r="D116" s="186">
        <v>199528588.90000001</v>
      </c>
      <c r="E116" s="186"/>
      <c r="F116" s="186">
        <v>966588596.98496997</v>
      </c>
      <c r="G116" s="186"/>
      <c r="H116" s="31"/>
      <c r="I116" s="31"/>
      <c r="J116" s="31"/>
      <c r="K116" s="31"/>
      <c r="L116" s="13"/>
    </row>
    <row r="117" spans="1:13" x14ac:dyDescent="0.35">
      <c r="A117" s="76" t="s">
        <v>187</v>
      </c>
      <c r="B117" s="171"/>
      <c r="C117" s="171"/>
      <c r="D117" s="171"/>
      <c r="E117" s="171"/>
      <c r="F117" s="171"/>
      <c r="G117" s="171"/>
      <c r="H117" s="31"/>
      <c r="I117" s="31"/>
      <c r="J117" s="31"/>
      <c r="K117" s="31"/>
      <c r="L117" s="13"/>
    </row>
    <row r="118" spans="1:13" x14ac:dyDescent="0.35">
      <c r="A118" s="91" t="s">
        <v>58</v>
      </c>
      <c r="B118" s="43"/>
      <c r="C118" s="43"/>
      <c r="D118" s="31"/>
      <c r="E118" s="32"/>
      <c r="F118" s="32"/>
      <c r="G118" s="31"/>
      <c r="H118" s="31"/>
      <c r="I118" s="31"/>
      <c r="J118" s="31"/>
      <c r="K118" s="31"/>
      <c r="L118" s="13"/>
    </row>
    <row r="119" spans="1:13" ht="16.5" customHeight="1" x14ac:dyDescent="0.35">
      <c r="A119" s="201"/>
      <c r="B119" s="202"/>
      <c r="C119" s="202"/>
      <c r="D119" s="202"/>
      <c r="E119" s="202"/>
      <c r="F119" s="202"/>
      <c r="G119" s="142"/>
      <c r="H119" s="142"/>
      <c r="I119" s="142"/>
      <c r="J119" s="142"/>
      <c r="K119" s="142"/>
      <c r="L119" s="143"/>
      <c r="M119" s="101"/>
    </row>
    <row r="120" spans="1:13" ht="18" thickBot="1" x14ac:dyDescent="0.4">
      <c r="A120" s="26" t="s">
        <v>122</v>
      </c>
      <c r="B120" s="43"/>
      <c r="C120" s="43"/>
      <c r="D120" s="31"/>
      <c r="E120" s="32"/>
      <c r="F120" s="32"/>
      <c r="G120" s="31"/>
      <c r="H120" s="31"/>
      <c r="I120" s="31"/>
      <c r="J120" s="31"/>
      <c r="K120" s="31"/>
      <c r="L120" s="13"/>
    </row>
    <row r="121" spans="1:13" ht="18" thickBot="1" x14ac:dyDescent="0.4">
      <c r="A121" s="11" t="s">
        <v>62</v>
      </c>
      <c r="B121" s="172" t="s">
        <v>145</v>
      </c>
      <c r="C121" s="173"/>
      <c r="D121" s="31"/>
      <c r="E121" s="32"/>
      <c r="F121" s="32"/>
      <c r="G121" s="31"/>
      <c r="H121" s="31"/>
      <c r="I121" s="31"/>
      <c r="J121" s="31"/>
      <c r="K121" s="31"/>
      <c r="L121" s="13"/>
    </row>
    <row r="122" spans="1:13" ht="39.75" customHeight="1" thickBot="1" x14ac:dyDescent="0.4">
      <c r="A122" s="48" t="s">
        <v>3</v>
      </c>
      <c r="B122" s="177" t="s">
        <v>100</v>
      </c>
      <c r="C122" s="178"/>
      <c r="D122" s="177" t="s">
        <v>101</v>
      </c>
      <c r="E122" s="178"/>
      <c r="F122" s="177" t="s">
        <v>130</v>
      </c>
      <c r="G122" s="178"/>
      <c r="H122" s="179" t="s">
        <v>93</v>
      </c>
      <c r="I122" s="180"/>
      <c r="J122" s="31"/>
      <c r="K122" s="31"/>
      <c r="L122" s="13"/>
    </row>
    <row r="123" spans="1:13" ht="15.75" customHeight="1" x14ac:dyDescent="0.35">
      <c r="A123" s="144" t="s">
        <v>94</v>
      </c>
      <c r="B123" s="186">
        <v>4362422</v>
      </c>
      <c r="C123" s="186"/>
      <c r="D123" s="198"/>
      <c r="E123" s="198"/>
      <c r="F123" s="198"/>
      <c r="G123" s="198"/>
      <c r="H123" s="198"/>
      <c r="I123" s="198"/>
      <c r="J123" s="31"/>
      <c r="K123" s="31"/>
      <c r="L123" s="13"/>
    </row>
    <row r="124" spans="1:13" ht="15.75" customHeight="1" x14ac:dyDescent="0.35">
      <c r="A124" s="156" t="s">
        <v>95</v>
      </c>
      <c r="B124" s="176">
        <v>407009</v>
      </c>
      <c r="C124" s="176"/>
      <c r="D124" s="171"/>
      <c r="E124" s="171"/>
      <c r="F124" s="171"/>
      <c r="G124" s="171"/>
      <c r="H124" s="171"/>
      <c r="I124" s="171"/>
      <c r="J124" s="31"/>
      <c r="K124" s="31"/>
      <c r="L124" s="13"/>
    </row>
    <row r="125" spans="1:13" ht="36.75" customHeight="1" x14ac:dyDescent="0.35">
      <c r="A125" s="156" t="s">
        <v>96</v>
      </c>
      <c r="B125" s="199" t="s">
        <v>149</v>
      </c>
      <c r="C125" s="199"/>
      <c r="D125" s="171"/>
      <c r="E125" s="171"/>
      <c r="F125" s="171"/>
      <c r="G125" s="171"/>
      <c r="H125" s="171"/>
      <c r="I125" s="171"/>
      <c r="J125" s="31"/>
      <c r="K125" s="31"/>
      <c r="L125" s="13"/>
    </row>
    <row r="126" spans="1:13" ht="15.75" customHeight="1" x14ac:dyDescent="0.35">
      <c r="A126" s="145" t="s">
        <v>97</v>
      </c>
      <c r="B126" s="176">
        <v>1126718</v>
      </c>
      <c r="C126" s="176"/>
      <c r="D126" s="171"/>
      <c r="E126" s="171"/>
      <c r="F126" s="171"/>
      <c r="G126" s="171"/>
      <c r="H126" s="171"/>
      <c r="I126" s="171"/>
      <c r="J126" s="31"/>
      <c r="K126" s="31"/>
      <c r="L126" s="13"/>
    </row>
    <row r="127" spans="1:13" ht="15.75" customHeight="1" x14ac:dyDescent="0.35">
      <c r="A127" s="145" t="s">
        <v>98</v>
      </c>
      <c r="B127" s="171"/>
      <c r="C127" s="171"/>
      <c r="D127" s="171"/>
      <c r="E127" s="171"/>
      <c r="F127" s="171"/>
      <c r="G127" s="171"/>
      <c r="H127" s="171"/>
      <c r="I127" s="171"/>
      <c r="J127" s="31"/>
      <c r="K127" s="31"/>
      <c r="L127" s="13"/>
    </row>
    <row r="128" spans="1:13" x14ac:dyDescent="0.35">
      <c r="A128" s="145" t="s">
        <v>99</v>
      </c>
      <c r="B128" s="171"/>
      <c r="C128" s="171"/>
      <c r="D128" s="171"/>
      <c r="E128" s="171"/>
      <c r="F128" s="171"/>
      <c r="G128" s="171"/>
      <c r="H128" s="171"/>
      <c r="I128" s="171"/>
      <c r="J128" s="31"/>
      <c r="K128" s="31"/>
      <c r="L128" s="13"/>
    </row>
    <row r="129" spans="1:13" x14ac:dyDescent="0.35">
      <c r="A129" s="91" t="s">
        <v>58</v>
      </c>
      <c r="B129" s="32"/>
      <c r="C129" s="32"/>
      <c r="D129" s="31"/>
      <c r="E129" s="32"/>
      <c r="F129" s="32"/>
      <c r="G129" s="31"/>
      <c r="H129" s="31"/>
      <c r="I129" s="31"/>
      <c r="J129" s="31"/>
      <c r="K129" s="31"/>
      <c r="L129" s="13"/>
    </row>
    <row r="130" spans="1:13" ht="23.25" customHeight="1" x14ac:dyDescent="0.35">
      <c r="A130" s="234" t="s">
        <v>179</v>
      </c>
      <c r="B130" s="235"/>
      <c r="C130" s="235"/>
      <c r="D130" s="235"/>
      <c r="E130" s="142"/>
      <c r="F130" s="142"/>
      <c r="G130" s="142"/>
      <c r="H130" s="142"/>
      <c r="I130" s="142"/>
      <c r="J130" s="142"/>
      <c r="K130" s="142"/>
      <c r="L130" s="143"/>
      <c r="M130" s="101"/>
    </row>
    <row r="131" spans="1:13" ht="20.25" customHeight="1" x14ac:dyDescent="0.35">
      <c r="A131" s="174"/>
      <c r="B131" s="175"/>
      <c r="C131" s="175"/>
      <c r="D131" s="175"/>
      <c r="E131" s="175"/>
      <c r="F131" s="175"/>
      <c r="G131" s="175"/>
      <c r="H131" s="175"/>
      <c r="I131" s="175"/>
      <c r="J131" s="175"/>
      <c r="K131" s="175"/>
      <c r="L131" s="143"/>
      <c r="M131" s="101"/>
    </row>
    <row r="132" spans="1:13" ht="23.25" customHeight="1" thickBot="1" x14ac:dyDescent="0.4">
      <c r="A132" s="26" t="s">
        <v>122</v>
      </c>
      <c r="B132" s="43"/>
      <c r="C132" s="43"/>
      <c r="D132" s="31"/>
      <c r="E132" s="32"/>
      <c r="F132" s="32"/>
      <c r="G132" s="31"/>
      <c r="H132" s="31"/>
      <c r="I132" s="31"/>
      <c r="J132" s="142"/>
      <c r="K132" s="142"/>
      <c r="L132" s="143"/>
      <c r="M132" s="101"/>
    </row>
    <row r="133" spans="1:13" ht="23.25" customHeight="1" thickBot="1" x14ac:dyDescent="0.4">
      <c r="A133" s="11" t="s">
        <v>62</v>
      </c>
      <c r="B133" s="172" t="s">
        <v>146</v>
      </c>
      <c r="C133" s="173"/>
      <c r="D133" s="31"/>
      <c r="E133" s="32"/>
      <c r="F133" s="32"/>
      <c r="G133" s="31"/>
      <c r="H133" s="31"/>
      <c r="I133" s="31"/>
      <c r="J133" s="142"/>
      <c r="K133" s="142"/>
      <c r="L133" s="143"/>
      <c r="M133" s="101"/>
    </row>
    <row r="134" spans="1:13" ht="39.75" customHeight="1" thickBot="1" x14ac:dyDescent="0.4">
      <c r="A134" s="48" t="s">
        <v>3</v>
      </c>
      <c r="B134" s="177" t="s">
        <v>100</v>
      </c>
      <c r="C134" s="178"/>
      <c r="D134" s="177" t="s">
        <v>101</v>
      </c>
      <c r="E134" s="178"/>
      <c r="F134" s="177" t="s">
        <v>130</v>
      </c>
      <c r="G134" s="178"/>
      <c r="H134" s="179" t="s">
        <v>93</v>
      </c>
      <c r="I134" s="180"/>
      <c r="J134" s="142"/>
      <c r="K134" s="142"/>
      <c r="L134" s="143"/>
      <c r="M134" s="101"/>
    </row>
    <row r="135" spans="1:13" ht="15.75" customHeight="1" x14ac:dyDescent="0.35">
      <c r="A135" s="144" t="s">
        <v>94</v>
      </c>
      <c r="B135" s="186">
        <v>-3073720868</v>
      </c>
      <c r="C135" s="186"/>
      <c r="D135" s="198"/>
      <c r="E135" s="198"/>
      <c r="F135" s="198"/>
      <c r="G135" s="198"/>
      <c r="H135" s="198"/>
      <c r="I135" s="198"/>
      <c r="J135" s="142"/>
      <c r="K135" s="142"/>
      <c r="L135" s="143"/>
      <c r="M135" s="101"/>
    </row>
    <row r="136" spans="1:13" ht="15.75" customHeight="1" x14ac:dyDescent="0.35">
      <c r="A136" s="156" t="s">
        <v>95</v>
      </c>
      <c r="B136" s="186">
        <v>-352271594</v>
      </c>
      <c r="C136" s="186"/>
      <c r="D136" s="171"/>
      <c r="E136" s="171"/>
      <c r="F136" s="171"/>
      <c r="G136" s="171"/>
      <c r="H136" s="171"/>
      <c r="I136" s="171"/>
      <c r="J136" s="142"/>
      <c r="K136" s="142"/>
      <c r="L136" s="143"/>
      <c r="M136" s="101"/>
    </row>
    <row r="137" spans="1:13" ht="35.25" customHeight="1" x14ac:dyDescent="0.35">
      <c r="A137" s="156" t="s">
        <v>96</v>
      </c>
      <c r="B137" s="181" t="s">
        <v>149</v>
      </c>
      <c r="C137" s="181"/>
      <c r="D137" s="171"/>
      <c r="E137" s="171"/>
      <c r="F137" s="171"/>
      <c r="G137" s="171"/>
      <c r="H137" s="171"/>
      <c r="I137" s="171"/>
      <c r="J137" s="142"/>
      <c r="K137" s="142"/>
      <c r="L137" s="143"/>
      <c r="M137" s="101"/>
    </row>
    <row r="138" spans="1:13" ht="15.75" customHeight="1" x14ac:dyDescent="0.35">
      <c r="A138" s="145" t="s">
        <v>97</v>
      </c>
      <c r="B138" s="176">
        <v>479624121</v>
      </c>
      <c r="C138" s="176"/>
      <c r="D138" s="171"/>
      <c r="E138" s="171"/>
      <c r="F138" s="171"/>
      <c r="G138" s="171"/>
      <c r="H138" s="171"/>
      <c r="I138" s="171"/>
      <c r="J138" s="142"/>
      <c r="K138" s="142"/>
      <c r="L138" s="143"/>
      <c r="M138" s="101"/>
    </row>
    <row r="139" spans="1:13" ht="15.75" customHeight="1" x14ac:dyDescent="0.35">
      <c r="A139" s="145" t="s">
        <v>98</v>
      </c>
      <c r="B139" s="171"/>
      <c r="C139" s="171"/>
      <c r="D139" s="171"/>
      <c r="E139" s="171"/>
      <c r="F139" s="171"/>
      <c r="G139" s="171"/>
      <c r="H139" s="171"/>
      <c r="I139" s="171"/>
      <c r="J139" s="142"/>
      <c r="K139" s="142"/>
      <c r="L139" s="143"/>
      <c r="M139" s="101"/>
    </row>
    <row r="140" spans="1:13" ht="15.75" customHeight="1" x14ac:dyDescent="0.35">
      <c r="A140" s="145" t="s">
        <v>99</v>
      </c>
      <c r="B140" s="171"/>
      <c r="C140" s="171"/>
      <c r="D140" s="171"/>
      <c r="E140" s="171"/>
      <c r="F140" s="171"/>
      <c r="G140" s="171"/>
      <c r="H140" s="171"/>
      <c r="I140" s="171"/>
      <c r="J140" s="142"/>
      <c r="K140" s="142"/>
      <c r="L140" s="143"/>
      <c r="M140" s="101"/>
    </row>
    <row r="141" spans="1:13" ht="23.25" customHeight="1" x14ac:dyDescent="0.35">
      <c r="A141" s="91" t="s">
        <v>58</v>
      </c>
      <c r="B141" s="32"/>
      <c r="C141" s="32"/>
      <c r="D141" s="31"/>
      <c r="E141" s="32"/>
      <c r="F141" s="32"/>
      <c r="G141" s="31"/>
      <c r="H141" s="31"/>
      <c r="I141" s="31"/>
      <c r="J141" s="142"/>
      <c r="K141" s="142"/>
      <c r="L141" s="143"/>
      <c r="M141" s="101"/>
    </row>
    <row r="142" spans="1:13" x14ac:dyDescent="0.35">
      <c r="A142" s="234" t="s">
        <v>179</v>
      </c>
      <c r="B142" s="235"/>
      <c r="C142" s="235"/>
      <c r="D142" s="235"/>
      <c r="E142" s="142"/>
      <c r="F142" s="142"/>
      <c r="G142" s="142"/>
      <c r="H142" s="142"/>
      <c r="I142" s="142"/>
      <c r="J142" s="31"/>
      <c r="K142" s="31"/>
      <c r="L142" s="13"/>
    </row>
    <row r="143" spans="1:13" x14ac:dyDescent="0.35">
      <c r="A143" s="6"/>
      <c r="B143" s="142"/>
      <c r="C143" s="142"/>
      <c r="D143" s="142"/>
      <c r="E143" s="142"/>
      <c r="F143" s="142"/>
      <c r="G143" s="142"/>
      <c r="H143" s="142"/>
      <c r="I143" s="142"/>
      <c r="J143" s="31"/>
      <c r="K143" s="31"/>
      <c r="L143" s="13"/>
    </row>
    <row r="144" spans="1:13" x14ac:dyDescent="0.35">
      <c r="A144" s="194" t="s">
        <v>123</v>
      </c>
      <c r="B144" s="195"/>
      <c r="C144" s="195"/>
      <c r="D144" s="29"/>
      <c r="E144" s="69"/>
      <c r="F144" s="69"/>
      <c r="G144" s="29"/>
      <c r="H144" s="31"/>
      <c r="I144" s="31"/>
      <c r="J144" s="31"/>
      <c r="K144" s="31"/>
      <c r="L144" s="13"/>
    </row>
    <row r="145" spans="1:12" x14ac:dyDescent="0.35">
      <c r="A145" s="11" t="s">
        <v>62</v>
      </c>
      <c r="B145" s="31"/>
      <c r="C145" s="31"/>
      <c r="D145" s="31"/>
      <c r="E145" s="32"/>
      <c r="F145" s="32"/>
      <c r="G145" s="31"/>
      <c r="H145" s="31"/>
      <c r="I145" s="31"/>
      <c r="J145" s="31"/>
      <c r="K145" s="31"/>
      <c r="L145" s="13"/>
    </row>
    <row r="146" spans="1:12" ht="98.25" customHeight="1" x14ac:dyDescent="0.35">
      <c r="A146" s="70" t="s">
        <v>0</v>
      </c>
      <c r="B146" s="71" t="s">
        <v>102</v>
      </c>
      <c r="C146" s="71" t="s">
        <v>173</v>
      </c>
      <c r="D146" s="71" t="s">
        <v>105</v>
      </c>
      <c r="E146" s="71" t="s">
        <v>103</v>
      </c>
      <c r="F146" s="71" t="s">
        <v>174</v>
      </c>
      <c r="G146" s="71" t="s">
        <v>104</v>
      </c>
      <c r="I146" s="31"/>
      <c r="J146" s="31"/>
      <c r="K146" s="31"/>
      <c r="L146" s="13"/>
    </row>
    <row r="147" spans="1:12" x14ac:dyDescent="0.35">
      <c r="A147" s="58" t="s">
        <v>8</v>
      </c>
      <c r="B147" s="74">
        <v>582524</v>
      </c>
      <c r="C147" s="74">
        <v>555315</v>
      </c>
      <c r="D147" s="74">
        <v>582524</v>
      </c>
      <c r="E147" s="74">
        <v>7382501</v>
      </c>
      <c r="F147" s="74">
        <v>7372898</v>
      </c>
      <c r="G147" s="74">
        <v>7382501</v>
      </c>
      <c r="H147" s="65"/>
      <c r="I147" s="31"/>
      <c r="J147" s="31"/>
      <c r="K147" s="31"/>
      <c r="L147" s="13"/>
    </row>
    <row r="148" spans="1:12" x14ac:dyDescent="0.35">
      <c r="A148" s="114" t="s">
        <v>5</v>
      </c>
      <c r="B148" s="74">
        <v>221535</v>
      </c>
      <c r="C148" s="74">
        <v>194326</v>
      </c>
      <c r="D148" s="74">
        <v>221535</v>
      </c>
      <c r="E148" s="74">
        <v>7096294</v>
      </c>
      <c r="F148" s="74">
        <v>7086691</v>
      </c>
      <c r="G148" s="74">
        <v>7096294</v>
      </c>
      <c r="H148" s="65"/>
      <c r="I148" s="31"/>
      <c r="J148" s="31"/>
      <c r="K148" s="31"/>
      <c r="L148" s="13"/>
    </row>
    <row r="149" spans="1:12" x14ac:dyDescent="0.35">
      <c r="A149" s="114" t="s">
        <v>7</v>
      </c>
      <c r="B149" s="74">
        <v>360989</v>
      </c>
      <c r="C149" s="74">
        <v>360989</v>
      </c>
      <c r="D149" s="74">
        <v>360989</v>
      </c>
      <c r="E149" s="74">
        <v>286207</v>
      </c>
      <c r="F149" s="74">
        <v>286207</v>
      </c>
      <c r="G149" s="74">
        <v>286207</v>
      </c>
      <c r="H149" s="65"/>
      <c r="I149" s="31"/>
      <c r="J149" s="31"/>
      <c r="K149" s="31"/>
      <c r="L149" s="13"/>
    </row>
    <row r="150" spans="1:12" x14ac:dyDescent="0.35">
      <c r="A150" s="111" t="s">
        <v>9</v>
      </c>
      <c r="B150" s="37"/>
      <c r="C150" s="37"/>
      <c r="D150" s="37"/>
      <c r="E150" s="38"/>
      <c r="F150" s="38"/>
      <c r="G150" s="37"/>
      <c r="H150" s="31"/>
      <c r="I150" s="31"/>
      <c r="J150" s="31"/>
      <c r="K150" s="31"/>
      <c r="L150" s="13"/>
    </row>
    <row r="151" spans="1:12" ht="21" customHeight="1" x14ac:dyDescent="0.35">
      <c r="A151" s="196" t="s">
        <v>185</v>
      </c>
      <c r="B151" s="197"/>
      <c r="C151" s="197"/>
      <c r="D151" s="197"/>
      <c r="E151" s="197"/>
      <c r="F151" s="197"/>
      <c r="G151" s="197"/>
      <c r="H151" s="197"/>
      <c r="I151" s="197"/>
      <c r="J151" s="197"/>
      <c r="K151" s="197"/>
      <c r="L151" s="13"/>
    </row>
    <row r="152" spans="1:12" x14ac:dyDescent="0.35">
      <c r="A152" s="11"/>
      <c r="B152" s="31"/>
      <c r="C152" s="31"/>
      <c r="D152" s="31"/>
      <c r="E152" s="32"/>
      <c r="F152" s="32"/>
      <c r="G152" s="31"/>
      <c r="H152" s="31"/>
      <c r="I152" s="31"/>
      <c r="J152" s="31"/>
      <c r="K152" s="31"/>
      <c r="L152" s="13"/>
    </row>
    <row r="153" spans="1:12" x14ac:dyDescent="0.35">
      <c r="A153" s="22" t="s">
        <v>124</v>
      </c>
      <c r="B153" s="29"/>
      <c r="C153" s="29"/>
      <c r="D153" s="29"/>
      <c r="E153" s="69"/>
      <c r="F153" s="69"/>
      <c r="G153" s="29"/>
      <c r="H153" s="29"/>
      <c r="I153" s="31"/>
      <c r="J153" s="31"/>
      <c r="K153" s="31"/>
      <c r="L153" s="13"/>
    </row>
    <row r="154" spans="1:12" x14ac:dyDescent="0.35">
      <c r="A154" s="11" t="s">
        <v>62</v>
      </c>
      <c r="B154" s="31"/>
      <c r="C154" s="31"/>
      <c r="D154" s="31"/>
      <c r="E154" s="32"/>
      <c r="F154" s="32"/>
      <c r="G154" s="31"/>
      <c r="H154" s="31"/>
      <c r="I154" s="31"/>
      <c r="J154" s="31"/>
      <c r="K154" s="31"/>
      <c r="L154" s="13"/>
    </row>
    <row r="155" spans="1:12" ht="15" customHeight="1" x14ac:dyDescent="0.35">
      <c r="A155" s="191" t="s">
        <v>0</v>
      </c>
      <c r="B155" s="192" t="s">
        <v>106</v>
      </c>
      <c r="C155" s="192" t="s">
        <v>175</v>
      </c>
      <c r="D155" s="192" t="s">
        <v>131</v>
      </c>
      <c r="E155" s="187" t="s">
        <v>107</v>
      </c>
      <c r="F155" s="187" t="s">
        <v>108</v>
      </c>
      <c r="G155" s="187" t="s">
        <v>109</v>
      </c>
      <c r="H155" s="187" t="s">
        <v>110</v>
      </c>
      <c r="J155" s="31"/>
      <c r="K155" s="31"/>
      <c r="L155" s="13"/>
    </row>
    <row r="156" spans="1:12" ht="41.25" customHeight="1" x14ac:dyDescent="0.35">
      <c r="A156" s="191"/>
      <c r="B156" s="192"/>
      <c r="C156" s="192"/>
      <c r="D156" s="192"/>
      <c r="E156" s="188"/>
      <c r="F156" s="188"/>
      <c r="G156" s="188"/>
      <c r="H156" s="188"/>
      <c r="J156" s="31"/>
      <c r="K156" s="31"/>
      <c r="L156" s="13"/>
    </row>
    <row r="157" spans="1:12" ht="15.6" customHeight="1" x14ac:dyDescent="0.35">
      <c r="A157" s="114" t="s">
        <v>35</v>
      </c>
      <c r="B157" s="146">
        <v>207295216</v>
      </c>
      <c r="C157" s="147">
        <f>83324284000/1000</f>
        <v>83324284</v>
      </c>
      <c r="D157" s="147">
        <v>91121842</v>
      </c>
      <c r="E157" s="60">
        <v>123628893</v>
      </c>
      <c r="F157" s="60">
        <v>127337760</v>
      </c>
      <c r="G157" s="147">
        <v>131157893</v>
      </c>
      <c r="H157" s="147">
        <v>135092630</v>
      </c>
      <c r="J157" s="31"/>
      <c r="K157" s="31"/>
      <c r="L157" s="13"/>
    </row>
    <row r="158" spans="1:12" x14ac:dyDescent="0.35">
      <c r="A158" s="114" t="s">
        <v>71</v>
      </c>
      <c r="B158" s="148"/>
      <c r="C158" s="148"/>
      <c r="D158" s="148"/>
      <c r="E158" s="71"/>
      <c r="F158" s="71"/>
      <c r="G158" s="148"/>
      <c r="H158" s="148"/>
      <c r="J158" s="31"/>
      <c r="K158" s="31"/>
      <c r="L158" s="13"/>
    </row>
    <row r="159" spans="1:12" x14ac:dyDescent="0.35">
      <c r="A159" s="111" t="s">
        <v>111</v>
      </c>
      <c r="B159" s="37"/>
      <c r="C159" s="37"/>
      <c r="D159" s="37"/>
      <c r="E159" s="38"/>
      <c r="F159" s="38"/>
      <c r="G159" s="37"/>
      <c r="H159" s="37"/>
      <c r="I159" s="31"/>
      <c r="J159" s="31"/>
      <c r="K159" s="31"/>
      <c r="L159" s="13"/>
    </row>
    <row r="160" spans="1:12" x14ac:dyDescent="0.35">
      <c r="A160" s="14"/>
      <c r="B160" s="37"/>
      <c r="C160" s="37"/>
      <c r="D160" s="37"/>
      <c r="E160" s="38"/>
      <c r="F160" s="38"/>
      <c r="G160" s="37"/>
      <c r="H160" s="37"/>
      <c r="I160" s="31"/>
      <c r="J160" s="31"/>
      <c r="K160" s="31"/>
      <c r="L160" s="13"/>
    </row>
    <row r="161" spans="1:14" x14ac:dyDescent="0.35">
      <c r="A161" s="14"/>
      <c r="B161" s="37"/>
      <c r="C161" s="37"/>
      <c r="D161" s="37"/>
      <c r="E161" s="38"/>
      <c r="F161" s="38"/>
      <c r="G161" s="37"/>
      <c r="H161" s="37"/>
      <c r="I161" s="31"/>
      <c r="J161" s="31"/>
      <c r="K161" s="31"/>
      <c r="L161" s="13"/>
    </row>
    <row r="162" spans="1:14" x14ac:dyDescent="0.35">
      <c r="C162" s="37"/>
      <c r="D162" s="37"/>
      <c r="E162" s="38"/>
      <c r="F162" s="38"/>
      <c r="G162" s="37"/>
      <c r="H162" s="37"/>
      <c r="I162" s="31"/>
      <c r="J162" s="31"/>
      <c r="K162" s="31"/>
      <c r="L162" s="13"/>
    </row>
    <row r="163" spans="1:14" x14ac:dyDescent="0.35">
      <c r="A163" s="193" t="s">
        <v>176</v>
      </c>
      <c r="B163" s="193"/>
      <c r="C163" s="37"/>
      <c r="D163" s="37"/>
      <c r="E163" s="38"/>
      <c r="F163" s="38"/>
      <c r="G163" s="37"/>
      <c r="H163" s="37"/>
      <c r="I163" s="31"/>
      <c r="J163" s="31"/>
      <c r="K163" s="31"/>
      <c r="L163" s="13"/>
    </row>
    <row r="164" spans="1:14" x14ac:dyDescent="0.35">
      <c r="A164" s="149" t="s">
        <v>177</v>
      </c>
      <c r="C164" s="37"/>
      <c r="D164" s="37"/>
      <c r="E164" s="38"/>
      <c r="F164" s="38"/>
      <c r="G164" s="37"/>
      <c r="H164" s="37"/>
      <c r="I164" s="31"/>
      <c r="J164" s="31"/>
      <c r="K164" s="31"/>
      <c r="L164" s="13"/>
    </row>
    <row r="165" spans="1:14" x14ac:dyDescent="0.35">
      <c r="A165" s="149"/>
      <c r="C165" s="37"/>
      <c r="D165" s="37"/>
      <c r="E165" s="38"/>
      <c r="F165" s="38"/>
      <c r="G165" s="37"/>
      <c r="H165" s="37"/>
      <c r="I165" s="31"/>
      <c r="J165" s="31"/>
      <c r="K165" s="31"/>
      <c r="L165" s="13"/>
    </row>
    <row r="166" spans="1:14" x14ac:dyDescent="0.35">
      <c r="C166" s="37"/>
      <c r="D166" s="37"/>
      <c r="E166" s="38"/>
      <c r="F166" s="38"/>
      <c r="G166" s="37"/>
      <c r="H166" s="37"/>
      <c r="I166" s="31"/>
      <c r="J166" s="31"/>
      <c r="K166" s="31"/>
      <c r="L166" s="13"/>
    </row>
    <row r="167" spans="1:14" x14ac:dyDescent="0.35">
      <c r="A167" s="150" t="s">
        <v>190</v>
      </c>
      <c r="C167" s="37"/>
      <c r="D167" s="37"/>
      <c r="E167" s="38"/>
      <c r="F167" s="38"/>
      <c r="G167" s="37"/>
      <c r="H167" s="37"/>
      <c r="I167" s="31"/>
      <c r="J167" s="31"/>
      <c r="K167" s="31"/>
      <c r="L167" s="13"/>
    </row>
    <row r="168" spans="1:14" ht="18" thickBot="1" x14ac:dyDescent="0.4">
      <c r="A168" s="151"/>
      <c r="B168" s="152"/>
      <c r="C168" s="152"/>
      <c r="D168" s="152"/>
      <c r="E168" s="152"/>
      <c r="F168" s="152"/>
      <c r="G168" s="152"/>
      <c r="H168" s="152"/>
      <c r="I168" s="153"/>
      <c r="J168" s="153"/>
      <c r="K168" s="153"/>
      <c r="L168" s="154"/>
      <c r="M168" s="101"/>
      <c r="N168" s="101"/>
    </row>
    <row r="169" spans="1:14" x14ac:dyDescent="0.35">
      <c r="A169" s="11"/>
    </row>
    <row r="173" spans="1:14" x14ac:dyDescent="0.35">
      <c r="A173" s="189"/>
      <c r="B173" s="190"/>
      <c r="C173" s="190"/>
      <c r="D173" s="190"/>
      <c r="E173" s="190"/>
      <c r="F173" s="190"/>
      <c r="G173" s="190"/>
      <c r="H173" s="190"/>
      <c r="I173" s="190"/>
      <c r="J173" s="190"/>
      <c r="K173" s="190"/>
      <c r="L173" s="190"/>
    </row>
  </sheetData>
  <mergeCells count="182">
    <mergeCell ref="A142:D142"/>
    <mergeCell ref="A29:L30"/>
    <mergeCell ref="H15:J15"/>
    <mergeCell ref="H16:J16"/>
    <mergeCell ref="H17:J17"/>
    <mergeCell ref="H18:J18"/>
    <mergeCell ref="A20:L20"/>
    <mergeCell ref="B16:C16"/>
    <mergeCell ref="D2:L2"/>
    <mergeCell ref="A3:L3"/>
    <mergeCell ref="A4:D4"/>
    <mergeCell ref="A6:A7"/>
    <mergeCell ref="C6:D7"/>
    <mergeCell ref="E6:E7"/>
    <mergeCell ref="F6:F7"/>
    <mergeCell ref="G6:G7"/>
    <mergeCell ref="H6:H7"/>
    <mergeCell ref="I6:J6"/>
    <mergeCell ref="A13:C13"/>
    <mergeCell ref="B15:C15"/>
    <mergeCell ref="D15:E15"/>
    <mergeCell ref="F15:G15"/>
    <mergeCell ref="K6:L6"/>
    <mergeCell ref="C8:D8"/>
    <mergeCell ref="C9:D9"/>
    <mergeCell ref="A11:H11"/>
    <mergeCell ref="D16:E16"/>
    <mergeCell ref="F16:G16"/>
    <mergeCell ref="B17:C17"/>
    <mergeCell ref="D17:E17"/>
    <mergeCell ref="F17:G17"/>
    <mergeCell ref="H26:I26"/>
    <mergeCell ref="D26:E26"/>
    <mergeCell ref="F26:G26"/>
    <mergeCell ref="F27:G27"/>
    <mergeCell ref="H27:I27"/>
    <mergeCell ref="B18:C18"/>
    <mergeCell ref="D18:E18"/>
    <mergeCell ref="F18:G18"/>
    <mergeCell ref="A19:E19"/>
    <mergeCell ref="A23:B24"/>
    <mergeCell ref="B26:C26"/>
    <mergeCell ref="A28:E28"/>
    <mergeCell ref="A34:C34"/>
    <mergeCell ref="A36:A38"/>
    <mergeCell ref="B36:B38"/>
    <mergeCell ref="C36:C38"/>
    <mergeCell ref="B27:C27"/>
    <mergeCell ref="D27:E27"/>
    <mergeCell ref="B69:H69"/>
    <mergeCell ref="F36:F38"/>
    <mergeCell ref="G36:G38"/>
    <mergeCell ref="H36:H38"/>
    <mergeCell ref="A48:C48"/>
    <mergeCell ref="A50:B50"/>
    <mergeCell ref="A77:E77"/>
    <mergeCell ref="B79:D79"/>
    <mergeCell ref="E79:G79"/>
    <mergeCell ref="A86:K86"/>
    <mergeCell ref="D36:D38"/>
    <mergeCell ref="E36:E38"/>
    <mergeCell ref="H79:J79"/>
    <mergeCell ref="B51:I51"/>
    <mergeCell ref="A69:A70"/>
    <mergeCell ref="A75:F75"/>
    <mergeCell ref="B94:C94"/>
    <mergeCell ref="D94:E94"/>
    <mergeCell ref="F94:G94"/>
    <mergeCell ref="B95:C95"/>
    <mergeCell ref="D95:E95"/>
    <mergeCell ref="F95:G95"/>
    <mergeCell ref="E101:G101"/>
    <mergeCell ref="H101:J101"/>
    <mergeCell ref="A108:F108"/>
    <mergeCell ref="A110:D110"/>
    <mergeCell ref="B112:C112"/>
    <mergeCell ref="D112:E112"/>
    <mergeCell ref="F112:G112"/>
    <mergeCell ref="B116:C116"/>
    <mergeCell ref="D116:E116"/>
    <mergeCell ref="F116:G116"/>
    <mergeCell ref="B136:C136"/>
    <mergeCell ref="D136:E136"/>
    <mergeCell ref="F136:G136"/>
    <mergeCell ref="B117:C117"/>
    <mergeCell ref="D117:E117"/>
    <mergeCell ref="A119:F119"/>
    <mergeCell ref="A130:D130"/>
    <mergeCell ref="F117:G117"/>
    <mergeCell ref="B122:C122"/>
    <mergeCell ref="D122:E122"/>
    <mergeCell ref="F122:G122"/>
    <mergeCell ref="H122:I122"/>
    <mergeCell ref="B123:C123"/>
    <mergeCell ref="D123:E123"/>
    <mergeCell ref="F123:G123"/>
    <mergeCell ref="H123:I123"/>
    <mergeCell ref="B121:C121"/>
    <mergeCell ref="B124:C124"/>
    <mergeCell ref="D124:E124"/>
    <mergeCell ref="F124:G124"/>
    <mergeCell ref="H124:I124"/>
    <mergeCell ref="B125:C125"/>
    <mergeCell ref="D125:E125"/>
    <mergeCell ref="F125:G125"/>
    <mergeCell ref="H125:I125"/>
    <mergeCell ref="B126:C126"/>
    <mergeCell ref="D126:E126"/>
    <mergeCell ref="F126:G126"/>
    <mergeCell ref="H126:I126"/>
    <mergeCell ref="B127:C127"/>
    <mergeCell ref="D127:E127"/>
    <mergeCell ref="F127:G127"/>
    <mergeCell ref="H127:I127"/>
    <mergeCell ref="D128:E128"/>
    <mergeCell ref="F128:G128"/>
    <mergeCell ref="H128:I128"/>
    <mergeCell ref="A144:C144"/>
    <mergeCell ref="A151:K151"/>
    <mergeCell ref="B135:C135"/>
    <mergeCell ref="D135:E135"/>
    <mergeCell ref="F135:G135"/>
    <mergeCell ref="H135:I135"/>
    <mergeCell ref="H136:I136"/>
    <mergeCell ref="F155:F156"/>
    <mergeCell ref="G155:G156"/>
    <mergeCell ref="H155:H156"/>
    <mergeCell ref="A173:L173"/>
    <mergeCell ref="A155:A156"/>
    <mergeCell ref="B155:B156"/>
    <mergeCell ref="C155:C156"/>
    <mergeCell ref="D155:D156"/>
    <mergeCell ref="E155:E156"/>
    <mergeCell ref="A163:B163"/>
    <mergeCell ref="B92:C92"/>
    <mergeCell ref="D92:E92"/>
    <mergeCell ref="F92:G92"/>
    <mergeCell ref="A88:C88"/>
    <mergeCell ref="B90:C90"/>
    <mergeCell ref="D90:E90"/>
    <mergeCell ref="F90:G90"/>
    <mergeCell ref="B91:C91"/>
    <mergeCell ref="D91:E91"/>
    <mergeCell ref="F91:G91"/>
    <mergeCell ref="B128:C128"/>
    <mergeCell ref="B137:C137"/>
    <mergeCell ref="D137:E137"/>
    <mergeCell ref="F137:G137"/>
    <mergeCell ref="H137:I137"/>
    <mergeCell ref="A99:D99"/>
    <mergeCell ref="B114:C114"/>
    <mergeCell ref="D114:E114"/>
    <mergeCell ref="F114:G114"/>
    <mergeCell ref="B113:C113"/>
    <mergeCell ref="B139:C139"/>
    <mergeCell ref="D139:E139"/>
    <mergeCell ref="F139:G139"/>
    <mergeCell ref="H139:I139"/>
    <mergeCell ref="B134:C134"/>
    <mergeCell ref="D134:E134"/>
    <mergeCell ref="F134:G134"/>
    <mergeCell ref="H134:I134"/>
    <mergeCell ref="B140:C140"/>
    <mergeCell ref="D140:E140"/>
    <mergeCell ref="F140:G140"/>
    <mergeCell ref="H140:I140"/>
    <mergeCell ref="B133:C133"/>
    <mergeCell ref="A131:K131"/>
    <mergeCell ref="B138:C138"/>
    <mergeCell ref="D138:E138"/>
    <mergeCell ref="F138:G138"/>
    <mergeCell ref="H138:I138"/>
    <mergeCell ref="B93:C93"/>
    <mergeCell ref="D93:E93"/>
    <mergeCell ref="F93:G93"/>
    <mergeCell ref="B115:C115"/>
    <mergeCell ref="D115:E115"/>
    <mergeCell ref="F115:G115"/>
    <mergeCell ref="A97:K97"/>
    <mergeCell ref="D113:E113"/>
    <mergeCell ref="F113:G113"/>
    <mergeCell ref="B101:D101"/>
  </mergeCells>
  <pageMargins left="0.25" right="0.25" top="0.75" bottom="0.75" header="0.3" footer="0.3"/>
  <pageSetup scale="4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workbookViewId="0">
      <selection activeCell="G15" sqref="G15"/>
    </sheetView>
  </sheetViews>
  <sheetFormatPr baseColWidth="10" defaultRowHeight="14.4" x14ac:dyDescent="0.3"/>
  <cols>
    <col min="1" max="2" width="18.88671875" bestFit="1" customWidth="1"/>
  </cols>
  <sheetData>
    <row r="1" spans="1:3" x14ac:dyDescent="0.3">
      <c r="B1" s="61"/>
      <c r="C1" s="61"/>
    </row>
    <row r="2" spans="1:3" x14ac:dyDescent="0.3">
      <c r="A2" t="s">
        <v>170</v>
      </c>
      <c r="B2" t="s">
        <v>169</v>
      </c>
    </row>
    <row r="3" spans="1:3" x14ac:dyDescent="0.3">
      <c r="A3" s="62">
        <v>34901103000</v>
      </c>
      <c r="B3" s="62">
        <v>30029154836</v>
      </c>
    </row>
    <row r="5" spans="1:3" x14ac:dyDescent="0.3">
      <c r="A5" t="s">
        <v>172</v>
      </c>
      <c r="B5" s="63" t="s">
        <v>171</v>
      </c>
    </row>
    <row r="6" spans="1:3" x14ac:dyDescent="0.3">
      <c r="A6" s="62">
        <v>395072276000</v>
      </c>
      <c r="B6" s="62">
        <v>227856849858</v>
      </c>
    </row>
    <row r="8" spans="1:3" x14ac:dyDescent="0.3">
      <c r="A8" s="64">
        <f>+A6+A3</f>
        <v>429973379000</v>
      </c>
      <c r="B8" s="64">
        <f>+B6+B3</f>
        <v>257886004694</v>
      </c>
    </row>
    <row r="9" spans="1:3" x14ac:dyDescent="0.3">
      <c r="A9">
        <f>+A8/1000</f>
        <v>429973379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Instructivo-contacto</vt:lpstr>
      <vt:lpstr>Indicadores (AnimoLucro)</vt:lpstr>
      <vt:lpstr>Informe de Empalme (ÁnimoLucro)</vt:lpstr>
      <vt:lpstr>Hoja1</vt:lpstr>
      <vt:lpstr>'Informe de Empalme (ÁnimoLucro)'!Área_de_impresión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Enrique Diaz</dc:creator>
  <cp:lastModifiedBy>Andrés</cp:lastModifiedBy>
  <cp:lastPrinted>2019-12-04T14:58:32Z</cp:lastPrinted>
  <dcterms:created xsi:type="dcterms:W3CDTF">2015-08-14T20:00:05Z</dcterms:created>
  <dcterms:modified xsi:type="dcterms:W3CDTF">2021-08-18T17:50:49Z</dcterms:modified>
</cp:coreProperties>
</file>